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YSK E\bogusiaakt\2024\PRZETARG KREDYT\"/>
    </mc:Choice>
  </mc:AlternateContent>
  <xr:revisionPtr revIDLastSave="0" documentId="13_ncr:1_{D8D5A748-D4BC-463C-AB20-9CDD0E8EB299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KREDYT 10 320 000" sheetId="3" r:id="rId1"/>
  </sheets>
  <definedNames>
    <definedName name="_xlnm.Print_Area" localSheetId="0">'KREDYT 10 320 000'!$A$1:$I$194</definedName>
  </definedNames>
  <calcPr calcId="191029"/>
</workbook>
</file>

<file path=xl/calcChain.xml><?xml version="1.0" encoding="utf-8"?>
<calcChain xmlns="http://schemas.openxmlformats.org/spreadsheetml/2006/main">
  <c r="C11" i="3" l="1"/>
  <c r="G17" i="3" s="1"/>
  <c r="E173" i="3"/>
  <c r="D173" i="3"/>
  <c r="G16" i="3" l="1"/>
  <c r="G20" i="3"/>
  <c r="F171" i="3" l="1"/>
  <c r="F170" i="3"/>
  <c r="F169" i="3"/>
  <c r="F168" i="3"/>
  <c r="F167" i="3"/>
  <c r="F166" i="3"/>
  <c r="F165" i="3"/>
  <c r="F164" i="3"/>
  <c r="F163" i="3"/>
  <c r="F162" i="3"/>
  <c r="F161" i="3"/>
  <c r="F160" i="3"/>
  <c r="F22" i="3"/>
  <c r="C21" i="3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F157" i="3"/>
  <c r="F156" i="3"/>
  <c r="F155" i="3"/>
  <c r="F154" i="3"/>
  <c r="F153" i="3"/>
  <c r="F152" i="3"/>
  <c r="F151" i="3"/>
  <c r="F150" i="3"/>
  <c r="F149" i="3"/>
  <c r="F148" i="3"/>
  <c r="F147" i="3"/>
  <c r="F146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29" i="3"/>
  <c r="F128" i="3"/>
  <c r="F127" i="3"/>
  <c r="F126" i="3"/>
  <c r="F125" i="3"/>
  <c r="F124" i="3"/>
  <c r="F123" i="3"/>
  <c r="F122" i="3"/>
  <c r="F172" i="3" l="1"/>
  <c r="C172" i="3"/>
  <c r="F144" i="3"/>
  <c r="F158" i="3"/>
  <c r="F121" i="3" l="1"/>
  <c r="F120" i="3"/>
  <c r="F119" i="3"/>
  <c r="F118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1" i="3"/>
  <c r="F100" i="3"/>
  <c r="F99" i="3"/>
  <c r="F98" i="3"/>
  <c r="F97" i="3"/>
  <c r="F96" i="3"/>
  <c r="F95" i="3"/>
  <c r="F94" i="3"/>
  <c r="F93" i="3"/>
  <c r="F92" i="3"/>
  <c r="F91" i="3"/>
  <c r="F90" i="3"/>
  <c r="F87" i="3"/>
  <c r="F86" i="3"/>
  <c r="F85" i="3"/>
  <c r="F84" i="3"/>
  <c r="F83" i="3"/>
  <c r="F82" i="3"/>
  <c r="F81" i="3"/>
  <c r="F80" i="3"/>
  <c r="F79" i="3"/>
  <c r="F78" i="3"/>
  <c r="F77" i="3"/>
  <c r="F76" i="3"/>
  <c r="F73" i="3"/>
  <c r="F72" i="3"/>
  <c r="F71" i="3"/>
  <c r="F70" i="3"/>
  <c r="F69" i="3"/>
  <c r="F68" i="3"/>
  <c r="F67" i="3"/>
  <c r="F66" i="3"/>
  <c r="F65" i="3"/>
  <c r="F64" i="3"/>
  <c r="F63" i="3"/>
  <c r="F59" i="3"/>
  <c r="F58" i="3"/>
  <c r="F57" i="3"/>
  <c r="F56" i="3"/>
  <c r="F55" i="3"/>
  <c r="F54" i="3"/>
  <c r="F53" i="3"/>
  <c r="F52" i="3"/>
  <c r="F51" i="3"/>
  <c r="F50" i="3"/>
  <c r="F49" i="3"/>
  <c r="F45" i="3"/>
  <c r="F44" i="3"/>
  <c r="F43" i="3"/>
  <c r="F42" i="3"/>
  <c r="F41" i="3"/>
  <c r="F40" i="3"/>
  <c r="F39" i="3"/>
  <c r="F38" i="3"/>
  <c r="F37" i="3"/>
  <c r="F36" i="3"/>
  <c r="F35" i="3"/>
  <c r="F31" i="3"/>
  <c r="F30" i="3"/>
  <c r="F29" i="3"/>
  <c r="F28" i="3"/>
  <c r="F27" i="3"/>
  <c r="F26" i="3"/>
  <c r="F25" i="3"/>
  <c r="F24" i="3"/>
  <c r="F23" i="3"/>
  <c r="F21" i="3"/>
  <c r="F130" i="3" l="1"/>
  <c r="F74" i="3"/>
  <c r="F116" i="3"/>
  <c r="F18" i="3"/>
  <c r="F32" i="3"/>
  <c r="F46" i="3"/>
  <c r="F102" i="3"/>
  <c r="F60" i="3"/>
  <c r="F88" i="3"/>
  <c r="F173" i="3" l="1"/>
  <c r="C18" i="3"/>
  <c r="G18" i="3"/>
  <c r="B20" i="3" l="1"/>
  <c r="C32" i="3"/>
  <c r="B21" i="3" l="1"/>
  <c r="G21" i="3"/>
  <c r="C35" i="3"/>
  <c r="C36" i="3" s="1"/>
  <c r="C48" i="3"/>
  <c r="C49" i="3" l="1"/>
  <c r="C50" i="3"/>
  <c r="C37" i="3"/>
  <c r="B22" i="3"/>
  <c r="G22" i="3"/>
  <c r="C51" i="3" l="1"/>
  <c r="C38" i="3"/>
  <c r="B23" i="3"/>
  <c r="G23" i="3"/>
  <c r="B24" i="3" l="1"/>
  <c r="G24" i="3"/>
  <c r="C52" i="3"/>
  <c r="C39" i="3"/>
  <c r="B25" i="3" l="1"/>
  <c r="G25" i="3"/>
  <c r="C53" i="3"/>
  <c r="C40" i="3"/>
  <c r="C54" i="3" l="1"/>
  <c r="C41" i="3"/>
  <c r="B26" i="3"/>
  <c r="G26" i="3"/>
  <c r="B27" i="3" l="1"/>
  <c r="G27" i="3"/>
  <c r="C55" i="3"/>
  <c r="C42" i="3"/>
  <c r="C56" i="3" l="1"/>
  <c r="C43" i="3"/>
  <c r="B28" i="3"/>
  <c r="G28" i="3"/>
  <c r="B29" i="3" l="1"/>
  <c r="G29" i="3"/>
  <c r="C57" i="3"/>
  <c r="C44" i="3"/>
  <c r="C58" i="3" l="1"/>
  <c r="C45" i="3"/>
  <c r="B30" i="3"/>
  <c r="G30" i="3"/>
  <c r="B31" i="3" l="1"/>
  <c r="B33" i="3" s="1"/>
  <c r="G31" i="3"/>
  <c r="G32" i="3" s="1"/>
  <c r="C59" i="3"/>
  <c r="C46" i="3"/>
  <c r="C60" i="3" l="1"/>
  <c r="G34" i="3"/>
  <c r="B34" i="3"/>
  <c r="C63" i="3" l="1"/>
  <c r="C64" i="3" s="1"/>
  <c r="G35" i="3"/>
  <c r="B35" i="3"/>
  <c r="C65" i="3" l="1"/>
  <c r="G36" i="3"/>
  <c r="B36" i="3"/>
  <c r="C77" i="3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66" i="3" l="1"/>
  <c r="G37" i="3"/>
  <c r="B37" i="3"/>
  <c r="C67" i="3" l="1"/>
  <c r="G38" i="3"/>
  <c r="B38" i="3"/>
  <c r="C68" i="3" l="1"/>
  <c r="G39" i="3"/>
  <c r="B39" i="3"/>
  <c r="G40" i="3" l="1"/>
  <c r="B40" i="3"/>
  <c r="C69" i="3"/>
  <c r="C70" i="3" l="1"/>
  <c r="B41" i="3"/>
  <c r="G41" i="3"/>
  <c r="B42" i="3" l="1"/>
  <c r="G42" i="3"/>
  <c r="C71" i="3"/>
  <c r="C72" i="3" l="1"/>
  <c r="B43" i="3"/>
  <c r="G43" i="3"/>
  <c r="B44" i="3" l="1"/>
  <c r="G44" i="3"/>
  <c r="C73" i="3"/>
  <c r="C74" i="3" l="1"/>
  <c r="B45" i="3"/>
  <c r="B47" i="3" s="1"/>
  <c r="G45" i="3"/>
  <c r="G46" i="3" s="1"/>
  <c r="B48" i="3" l="1"/>
  <c r="G48" i="3"/>
  <c r="C88" i="3"/>
  <c r="B49" i="3" l="1"/>
  <c r="G49" i="3"/>
  <c r="C91" i="3"/>
  <c r="C92" i="3" s="1"/>
  <c r="C105" i="3" l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B50" i="3"/>
  <c r="G50" i="3"/>
  <c r="C93" i="3"/>
  <c r="C94" i="3" l="1"/>
  <c r="B51" i="3"/>
  <c r="G51" i="3"/>
  <c r="C95" i="3" l="1"/>
  <c r="B52" i="3"/>
  <c r="G52" i="3"/>
  <c r="B53" i="3" l="1"/>
  <c r="G53" i="3"/>
  <c r="C96" i="3"/>
  <c r="C97" i="3" l="1"/>
  <c r="B54" i="3"/>
  <c r="G54" i="3"/>
  <c r="C98" i="3" l="1"/>
  <c r="B55" i="3"/>
  <c r="G55" i="3"/>
  <c r="B56" i="3" l="1"/>
  <c r="G56" i="3"/>
  <c r="C99" i="3"/>
  <c r="C100" i="3" l="1"/>
  <c r="B57" i="3"/>
  <c r="G57" i="3"/>
  <c r="B58" i="3" l="1"/>
  <c r="G58" i="3"/>
  <c r="C101" i="3"/>
  <c r="C102" i="3" l="1"/>
  <c r="B59" i="3"/>
  <c r="B61" i="3" s="1"/>
  <c r="G59" i="3"/>
  <c r="G60" i="3" s="1"/>
  <c r="B62" i="3" l="1"/>
  <c r="G62" i="3"/>
  <c r="C116" i="3"/>
  <c r="C148" i="3" l="1"/>
  <c r="C149" i="3" s="1"/>
  <c r="C150" i="3" s="1"/>
  <c r="C151" i="3" s="1"/>
  <c r="C152" i="3" s="1"/>
  <c r="C153" i="3" s="1"/>
  <c r="C154" i="3" s="1"/>
  <c r="C155" i="3" s="1"/>
  <c r="C156" i="3" s="1"/>
  <c r="C157" i="3" s="1"/>
  <c r="G63" i="3"/>
  <c r="B63" i="3"/>
  <c r="C119" i="3"/>
  <c r="C120" i="3" s="1"/>
  <c r="C121" i="3" s="1"/>
  <c r="C122" i="3" s="1"/>
  <c r="C123" i="3" l="1"/>
  <c r="C136" i="3"/>
  <c r="C158" i="3"/>
  <c r="G64" i="3"/>
  <c r="B64" i="3"/>
  <c r="C124" i="3" l="1"/>
  <c r="C137" i="3"/>
  <c r="B65" i="3"/>
  <c r="G65" i="3"/>
  <c r="C125" i="3" l="1"/>
  <c r="C138" i="3"/>
  <c r="G66" i="3"/>
  <c r="B66" i="3"/>
  <c r="C126" i="3" l="1"/>
  <c r="C139" i="3"/>
  <c r="G67" i="3"/>
  <c r="B67" i="3"/>
  <c r="C127" i="3" l="1"/>
  <c r="C140" i="3"/>
  <c r="G68" i="3"/>
  <c r="B68" i="3"/>
  <c r="C128" i="3" l="1"/>
  <c r="C141" i="3"/>
  <c r="B69" i="3"/>
  <c r="G69" i="3"/>
  <c r="C129" i="3" l="1"/>
  <c r="C130" i="3" s="1"/>
  <c r="C142" i="3"/>
  <c r="B70" i="3"/>
  <c r="G70" i="3"/>
  <c r="C132" i="3" l="1"/>
  <c r="C143" i="3"/>
  <c r="G71" i="3"/>
  <c r="B71" i="3"/>
  <c r="C133" i="3" l="1"/>
  <c r="C134" i="3" s="1"/>
  <c r="C135" i="3" s="1"/>
  <c r="C144" i="3" s="1"/>
  <c r="C173" i="3" s="1"/>
  <c r="B72" i="3"/>
  <c r="G72" i="3"/>
  <c r="B73" i="3" l="1"/>
  <c r="B75" i="3" s="1"/>
  <c r="G73" i="3"/>
  <c r="G74" i="3" s="1"/>
  <c r="G76" i="3" l="1"/>
  <c r="B76" i="3"/>
  <c r="B77" i="3" l="1"/>
  <c r="G77" i="3"/>
  <c r="G78" i="3" l="1"/>
  <c r="B78" i="3"/>
  <c r="G79" i="3" l="1"/>
  <c r="B79" i="3"/>
  <c r="G80" i="3" l="1"/>
  <c r="B80" i="3"/>
  <c r="B81" i="3" l="1"/>
  <c r="G81" i="3"/>
  <c r="G82" i="3" l="1"/>
  <c r="B82" i="3"/>
  <c r="G83" i="3" l="1"/>
  <c r="B83" i="3"/>
  <c r="G84" i="3" l="1"/>
  <c r="B84" i="3"/>
  <c r="B85" i="3" l="1"/>
  <c r="G85" i="3"/>
  <c r="B86" i="3" l="1"/>
  <c r="G86" i="3"/>
  <c r="G87" i="3" l="1"/>
  <c r="G88" i="3" s="1"/>
  <c r="B87" i="3"/>
  <c r="B89" i="3" s="1"/>
  <c r="B90" i="3" l="1"/>
  <c r="G90" i="3"/>
  <c r="G91" i="3" l="1"/>
  <c r="B91" i="3"/>
  <c r="B92" i="3" l="1"/>
  <c r="G92" i="3"/>
  <c r="B93" i="3" l="1"/>
  <c r="G93" i="3"/>
  <c r="G94" i="3" l="1"/>
  <c r="B94" i="3"/>
  <c r="G95" i="3" l="1"/>
  <c r="B95" i="3"/>
  <c r="G96" i="3" l="1"/>
  <c r="B96" i="3"/>
  <c r="B97" i="3" l="1"/>
  <c r="G97" i="3"/>
  <c r="G98" i="3" l="1"/>
  <c r="B98" i="3"/>
  <c r="G99" i="3" l="1"/>
  <c r="B99" i="3"/>
  <c r="G100" i="3" l="1"/>
  <c r="B100" i="3"/>
  <c r="B101" i="3" l="1"/>
  <c r="B103" i="3" s="1"/>
  <c r="G101" i="3"/>
  <c r="G102" i="3" s="1"/>
  <c r="B104" i="3" l="1"/>
  <c r="G104" i="3"/>
  <c r="B105" i="3" l="1"/>
  <c r="G105" i="3"/>
  <c r="B106" i="3" l="1"/>
  <c r="G106" i="3"/>
  <c r="G107" i="3" l="1"/>
  <c r="B107" i="3"/>
  <c r="B108" i="3" l="1"/>
  <c r="G108" i="3"/>
  <c r="B109" i="3" l="1"/>
  <c r="G109" i="3"/>
  <c r="B110" i="3" l="1"/>
  <c r="G110" i="3"/>
  <c r="G111" i="3" l="1"/>
  <c r="B111" i="3"/>
  <c r="B112" i="3" l="1"/>
  <c r="G112" i="3"/>
  <c r="B113" i="3" l="1"/>
  <c r="G113" i="3"/>
  <c r="G114" i="3" l="1"/>
  <c r="B114" i="3"/>
  <c r="G115" i="3" l="1"/>
  <c r="G116" i="3" s="1"/>
  <c r="B115" i="3"/>
  <c r="B117" i="3" s="1"/>
  <c r="G118" i="3" l="1"/>
  <c r="B118" i="3"/>
  <c r="G119" i="3" l="1"/>
  <c r="B119" i="3"/>
  <c r="B120" i="3" l="1"/>
  <c r="G120" i="3"/>
  <c r="B121" i="3" l="1"/>
  <c r="G121" i="3"/>
  <c r="B122" i="3" l="1"/>
  <c r="G122" i="3"/>
  <c r="G123" i="3" l="1"/>
  <c r="B123" i="3"/>
  <c r="G124" i="3" l="1"/>
  <c r="B124" i="3"/>
  <c r="G125" i="3" l="1"/>
  <c r="B125" i="3"/>
  <c r="G126" i="3" l="1"/>
  <c r="B126" i="3"/>
  <c r="G127" i="3" l="1"/>
  <c r="B127" i="3"/>
  <c r="G128" i="3" l="1"/>
  <c r="B128" i="3"/>
  <c r="G129" i="3" l="1"/>
  <c r="G130" i="3" s="1"/>
  <c r="B129" i="3"/>
  <c r="B131" i="3" s="1"/>
  <c r="B132" i="3" l="1"/>
  <c r="G132" i="3"/>
  <c r="G133" i="3" l="1"/>
  <c r="B133" i="3"/>
  <c r="B134" i="3" l="1"/>
  <c r="G134" i="3"/>
  <c r="G135" i="3" l="1"/>
  <c r="B135" i="3"/>
  <c r="G136" i="3" l="1"/>
  <c r="B136" i="3"/>
  <c r="G137" i="3" l="1"/>
  <c r="B137" i="3"/>
  <c r="B138" i="3" l="1"/>
  <c r="G138" i="3"/>
  <c r="B139" i="3" l="1"/>
  <c r="G139" i="3"/>
  <c r="G140" i="3" l="1"/>
  <c r="B140" i="3"/>
  <c r="B141" i="3" l="1"/>
  <c r="G141" i="3"/>
  <c r="G142" i="3" l="1"/>
  <c r="B142" i="3"/>
  <c r="G143" i="3" l="1"/>
  <c r="G144" i="3" s="1"/>
  <c r="B143" i="3"/>
  <c r="B145" i="3" s="1"/>
  <c r="G146" i="3" l="1"/>
  <c r="B146" i="3"/>
  <c r="B147" i="3" l="1"/>
  <c r="G147" i="3"/>
  <c r="G148" i="3" l="1"/>
  <c r="B148" i="3"/>
  <c r="G149" i="3" l="1"/>
  <c r="B149" i="3"/>
  <c r="G150" i="3" l="1"/>
  <c r="B150" i="3"/>
  <c r="B151" i="3" l="1"/>
  <c r="G151" i="3"/>
  <c r="B152" i="3" l="1"/>
  <c r="G152" i="3"/>
  <c r="B153" i="3" l="1"/>
  <c r="G153" i="3"/>
  <c r="G154" i="3" l="1"/>
  <c r="B154" i="3"/>
  <c r="B155" i="3" l="1"/>
  <c r="G155" i="3"/>
  <c r="B156" i="3" l="1"/>
  <c r="G156" i="3"/>
  <c r="G157" i="3" l="1"/>
  <c r="G158" i="3" s="1"/>
  <c r="B157" i="3"/>
  <c r="B159" i="3" s="1"/>
  <c r="G160" i="3" l="1"/>
  <c r="B160" i="3"/>
  <c r="B161" i="3" l="1"/>
  <c r="G161" i="3"/>
  <c r="B162" i="3" l="1"/>
  <c r="G162" i="3"/>
  <c r="G163" i="3" l="1"/>
  <c r="B163" i="3"/>
  <c r="B164" i="3" l="1"/>
  <c r="G164" i="3"/>
  <c r="G165" i="3" l="1"/>
  <c r="B165" i="3"/>
  <c r="B166" i="3" l="1"/>
  <c r="G166" i="3"/>
  <c r="G167" i="3" l="1"/>
  <c r="B167" i="3"/>
  <c r="B168" i="3" l="1"/>
  <c r="G168" i="3"/>
  <c r="G169" i="3" l="1"/>
  <c r="B169" i="3"/>
  <c r="B170" i="3" l="1"/>
  <c r="G170" i="3"/>
  <c r="G171" i="3" l="1"/>
  <c r="G172" i="3" s="1"/>
  <c r="B171" i="3"/>
  <c r="G173" i="3" l="1"/>
  <c r="G174" i="3" s="1"/>
  <c r="G175" i="3" s="1"/>
</calcChain>
</file>

<file path=xl/sharedStrings.xml><?xml version="1.0" encoding="utf-8"?>
<sst xmlns="http://schemas.openxmlformats.org/spreadsheetml/2006/main" count="42" uniqueCount="39">
  <si>
    <t>Załącznik Nr 1</t>
  </si>
  <si>
    <t>OBLICZENIE CENY OFERTY</t>
  </si>
  <si>
    <t>kwota kredytu PLN</t>
  </si>
  <si>
    <t>Oferent wypełnia tylko w polach nr 1 i nr 2 (oznaczonych kolorem żółtym) - do 2 miejsca po przecinku. Przed wypełnieniem prosimy przeczytać komentarze zamieszczone w polach nr: 1,2,3,4,5.</t>
  </si>
  <si>
    <t>stan zadłużenia</t>
  </si>
  <si>
    <t>spłata rat</t>
  </si>
  <si>
    <t xml:space="preserve">odsetki </t>
  </si>
  <si>
    <t>kwota PLN</t>
  </si>
  <si>
    <t>za dni</t>
  </si>
  <si>
    <t>RAZEM</t>
  </si>
  <si>
    <t>kwota kredytu PLN:</t>
  </si>
  <si>
    <t>………………………………………….</t>
  </si>
  <si>
    <t>Miejscowość, data</t>
  </si>
  <si>
    <t>…………………………………………………………..</t>
  </si>
  <si>
    <t>Pieczęć i podpis (y) osób uprawnionych do reprezentowania Wykonawcy</t>
  </si>
  <si>
    <t>Objaśnienia</t>
  </si>
  <si>
    <t>Ilość miesięcznych rat:</t>
  </si>
  <si>
    <t>Suma 2024 rok</t>
  </si>
  <si>
    <t>Suma 2025 rok</t>
  </si>
  <si>
    <t>Suma 2026 rok</t>
  </si>
  <si>
    <t>Suma 2027 rok</t>
  </si>
  <si>
    <t>Suma 2028 rok</t>
  </si>
  <si>
    <t>Suma 2029 rok</t>
  </si>
  <si>
    <t>Suma 2030 rok</t>
  </si>
  <si>
    <t>Suma 2031 rok</t>
  </si>
  <si>
    <t>Suma 2032 rok</t>
  </si>
  <si>
    <t>Suma 2033 rok</t>
  </si>
  <si>
    <t>Suma 2034 rok</t>
  </si>
  <si>
    <t>WIBOR 1M</t>
  </si>
  <si>
    <t>(dane na 08.10.2024)*</t>
  </si>
  <si>
    <t>*Dla potrzeb specyfikacji Bank zobowiązany jest obliczyć stopę oprocentowania kredytu w stosunku do stopy WIBOR1M z dnia 08.10.2024</t>
  </si>
  <si>
    <t>Odsetki do zapłacenia</t>
  </si>
  <si>
    <t>CENA - łączny koszt udzielenia i obsługi kredytu</t>
  </si>
  <si>
    <t>** Marża Banku ustalona przez Wykonawcę procentowo powinna być niezmienna w całym okresie kredytowania.</t>
  </si>
  <si>
    <t>***Oprocentowanie kredytu zmienne, stanowi sumę: WIBOR 1M + stała marża banku</t>
  </si>
  <si>
    <t>marża banku**</t>
  </si>
  <si>
    <t>Oferent wypełnia tylko pole oznaczone kolorem żółtym - do 2 miejsc po przecinku</t>
  </si>
  <si>
    <t>oprocentowanie kredytu***:</t>
  </si>
  <si>
    <t>KALKULATOR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</si>
</sst>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.000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12"/>
      <name val="Arial Black"/>
      <family val="2"/>
    </font>
    <font>
      <b/>
      <sz val="12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u/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i/>
      <u/>
      <sz val="9"/>
      <name val="Arial CE"/>
      <charset val="238"/>
    </font>
    <font>
      <b/>
      <sz val="10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10" fontId="9" fillId="0" borderId="4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0" xfId="1" applyNumberFormat="1" applyFont="1" applyBorder="1"/>
    <xf numFmtId="3" fontId="8" fillId="2" borderId="5" xfId="0" applyNumberFormat="1" applyFont="1" applyFill="1" applyBorder="1"/>
    <xf numFmtId="165" fontId="11" fillId="0" borderId="0" xfId="0" applyNumberFormat="1" applyFont="1"/>
    <xf numFmtId="164" fontId="2" fillId="0" borderId="6" xfId="0" applyNumberFormat="1" applyFont="1" applyBorder="1" applyAlignment="1">
      <alignment horizontal="center" wrapText="1"/>
    </xf>
    <xf numFmtId="164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0" fillId="0" borderId="13" xfId="0" applyBorder="1"/>
    <xf numFmtId="3" fontId="2" fillId="0" borderId="14" xfId="0" applyNumberFormat="1" applyFont="1" applyBorder="1"/>
    <xf numFmtId="0" fontId="12" fillId="0" borderId="0" xfId="0" applyFont="1"/>
    <xf numFmtId="164" fontId="13" fillId="0" borderId="16" xfId="0" applyNumberFormat="1" applyFont="1" applyBorder="1" applyAlignment="1">
      <alignment horizontal="center"/>
    </xf>
    <xf numFmtId="3" fontId="12" fillId="0" borderId="17" xfId="0" applyNumberFormat="1" applyFont="1" applyBorder="1"/>
    <xf numFmtId="4" fontId="0" fillId="0" borderId="0" xfId="0" applyNumberFormat="1"/>
    <xf numFmtId="3" fontId="0" fillId="0" borderId="0" xfId="0" applyNumberFormat="1"/>
    <xf numFmtId="0" fontId="19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9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10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10" fontId="0" fillId="0" borderId="13" xfId="0" applyNumberFormat="1" applyBorder="1"/>
    <xf numFmtId="10" fontId="0" fillId="0" borderId="22" xfId="0" applyNumberFormat="1" applyBorder="1" applyAlignment="1">
      <alignment horizontal="left"/>
    </xf>
    <xf numFmtId="4" fontId="18" fillId="0" borderId="22" xfId="0" applyNumberFormat="1" applyFont="1" applyBorder="1"/>
    <xf numFmtId="4" fontId="7" fillId="0" borderId="4" xfId="0" applyNumberFormat="1" applyFont="1" applyBorder="1" applyAlignment="1">
      <alignment vertical="center"/>
    </xf>
    <xf numFmtId="164" fontId="17" fillId="0" borderId="0" xfId="0" applyNumberFormat="1" applyFont="1" applyAlignment="1">
      <alignment horizontal="right"/>
    </xf>
    <xf numFmtId="0" fontId="2" fillId="0" borderId="7" xfId="0" applyFont="1" applyBorder="1" applyAlignment="1">
      <alignment horizontal="center" wrapText="1"/>
    </xf>
    <xf numFmtId="3" fontId="2" fillId="0" borderId="9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3" fontId="13" fillId="0" borderId="0" xfId="0" applyNumberFormat="1" applyFont="1"/>
    <xf numFmtId="4" fontId="12" fillId="0" borderId="18" xfId="0" applyNumberFormat="1" applyFont="1" applyBorder="1"/>
    <xf numFmtId="3" fontId="2" fillId="0" borderId="17" xfId="0" applyNumberFormat="1" applyFont="1" applyBorder="1"/>
    <xf numFmtId="3" fontId="13" fillId="0" borderId="17" xfId="0" applyNumberFormat="1" applyFont="1" applyBorder="1"/>
    <xf numFmtId="3" fontId="14" fillId="0" borderId="17" xfId="0" applyNumberFormat="1" applyFont="1" applyBorder="1"/>
    <xf numFmtId="164" fontId="21" fillId="0" borderId="0" xfId="0" applyNumberFormat="1" applyFont="1" applyAlignment="1">
      <alignment horizontal="center"/>
    </xf>
    <xf numFmtId="0" fontId="10" fillId="0" borderId="0" xfId="0" applyFont="1"/>
    <xf numFmtId="164" fontId="12" fillId="0" borderId="15" xfId="0" applyNumberFormat="1" applyFont="1" applyBorder="1" applyAlignment="1">
      <alignment horizontal="left" wrapText="1"/>
    </xf>
    <xf numFmtId="0" fontId="22" fillId="0" borderId="4" xfId="0" applyFont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/>
    </xf>
    <xf numFmtId="3" fontId="13" fillId="4" borderId="11" xfId="0" applyNumberFormat="1" applyFont="1" applyFill="1" applyBorder="1"/>
    <xf numFmtId="3" fontId="13" fillId="4" borderId="17" xfId="0" applyNumberFormat="1" applyFont="1" applyFill="1" applyBorder="1"/>
    <xf numFmtId="4" fontId="13" fillId="4" borderId="18" xfId="0" applyNumberFormat="1" applyFont="1" applyFill="1" applyBorder="1"/>
    <xf numFmtId="4" fontId="13" fillId="0" borderId="18" xfId="0" applyNumberFormat="1" applyFont="1" applyBorder="1"/>
    <xf numFmtId="4" fontId="14" fillId="0" borderId="18" xfId="0" applyNumberFormat="1" applyFont="1" applyBorder="1"/>
    <xf numFmtId="4" fontId="2" fillId="0" borderId="26" xfId="0" applyNumberFormat="1" applyFont="1" applyBorder="1"/>
    <xf numFmtId="4" fontId="12" fillId="0" borderId="5" xfId="0" applyNumberFormat="1" applyFont="1" applyBorder="1"/>
    <xf numFmtId="164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2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0" fontId="18" fillId="0" borderId="2" xfId="0" applyNumberFormat="1" applyFont="1" applyBorder="1"/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0" fontId="0" fillId="3" borderId="19" xfId="0" applyNumberFormat="1" applyFill="1" applyBorder="1" applyAlignment="1" applyProtection="1">
      <alignment horizontal="center"/>
      <protection locked="0"/>
    </xf>
    <xf numFmtId="10" fontId="0" fillId="3" borderId="20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10" fillId="0" borderId="21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8" xfId="0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164" fontId="15" fillId="0" borderId="19" xfId="0" applyNumberFormat="1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164" fontId="15" fillId="0" borderId="20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view="pageBreakPreview" topLeftCell="A4" zoomScaleNormal="100" zoomScaleSheetLayoutView="100" workbookViewId="0">
      <selection activeCell="M14" sqref="M14"/>
    </sheetView>
  </sheetViews>
  <sheetFormatPr defaultRowHeight="12.75" x14ac:dyDescent="0.2"/>
  <cols>
    <col min="1" max="1" width="19.140625" style="1" customWidth="1"/>
    <col min="2" max="2" width="15.85546875" customWidth="1"/>
    <col min="3" max="3" width="19.28515625" customWidth="1"/>
    <col min="4" max="4" width="9.85546875" hidden="1" customWidth="1"/>
    <col min="5" max="5" width="10.7109375" hidden="1" customWidth="1"/>
    <col min="6" max="6" width="11" customWidth="1"/>
    <col min="7" max="7" width="14.28515625" customWidth="1"/>
    <col min="8" max="8" width="10.7109375" customWidth="1"/>
    <col min="9" max="9" width="12" customWidth="1"/>
  </cols>
  <sheetData>
    <row r="1" spans="1:9" hidden="1" x14ac:dyDescent="0.2">
      <c r="G1" s="69" t="s">
        <v>0</v>
      </c>
      <c r="H1" s="69"/>
      <c r="I1" s="69"/>
    </row>
    <row r="2" spans="1:9" s="2" customFormat="1" ht="19.5" hidden="1" x14ac:dyDescent="0.4">
      <c r="A2" s="70" t="s">
        <v>1</v>
      </c>
      <c r="B2" s="70"/>
      <c r="C2" s="70"/>
      <c r="D2" s="70"/>
      <c r="E2" s="70"/>
      <c r="F2" s="70"/>
      <c r="G2" s="70"/>
      <c r="H2" s="70"/>
      <c r="I2" s="70"/>
    </row>
    <row r="3" spans="1:9" ht="49.5" hidden="1" customHeight="1" x14ac:dyDescent="0.25">
      <c r="A3" s="71" t="s">
        <v>2</v>
      </c>
      <c r="B3" s="71"/>
      <c r="F3" s="72" t="s">
        <v>3</v>
      </c>
      <c r="G3" s="73"/>
      <c r="H3" s="73"/>
      <c r="I3" s="74"/>
    </row>
    <row r="4" spans="1:9" ht="22.5" customHeight="1" x14ac:dyDescent="0.25">
      <c r="A4" s="63"/>
      <c r="B4" s="63"/>
      <c r="F4" s="3"/>
      <c r="G4" s="3"/>
      <c r="H4" s="3"/>
      <c r="I4" s="3"/>
    </row>
    <row r="5" spans="1:9" ht="12" customHeight="1" x14ac:dyDescent="0.25">
      <c r="A5" s="63"/>
      <c r="B5" s="63"/>
      <c r="F5" s="3"/>
      <c r="G5" s="75"/>
      <c r="H5" s="75"/>
      <c r="I5" s="75"/>
    </row>
    <row r="6" spans="1:9" ht="24.6" customHeight="1" thickBot="1" x14ac:dyDescent="0.25">
      <c r="A6" s="68" t="s">
        <v>38</v>
      </c>
      <c r="B6" s="68"/>
      <c r="C6" s="68"/>
      <c r="D6" s="68"/>
      <c r="E6" s="68"/>
      <c r="F6" s="68"/>
      <c r="G6" s="68"/>
      <c r="H6" s="68"/>
      <c r="I6" s="68"/>
    </row>
    <row r="7" spans="1:9" ht="34.5" customHeight="1" thickBot="1" x14ac:dyDescent="0.3">
      <c r="A7" s="1" t="s">
        <v>10</v>
      </c>
      <c r="B7" s="4">
        <v>10320000</v>
      </c>
      <c r="F7" s="76" t="s">
        <v>36</v>
      </c>
      <c r="G7" s="77"/>
      <c r="H7" s="77"/>
      <c r="I7" s="78"/>
    </row>
    <row r="8" spans="1:9" ht="16.5" customHeight="1" thickBot="1" x14ac:dyDescent="0.25">
      <c r="A8" s="64" t="s">
        <v>28</v>
      </c>
      <c r="B8" s="29"/>
      <c r="C8" s="30">
        <v>5.8500000000000003E-2</v>
      </c>
      <c r="F8" s="31"/>
      <c r="G8" s="79" t="s">
        <v>35</v>
      </c>
      <c r="H8" s="79"/>
      <c r="I8" s="18"/>
    </row>
    <row r="9" spans="1:9" ht="16.5" customHeight="1" thickBot="1" x14ac:dyDescent="0.25">
      <c r="A9" s="37" t="s">
        <v>29</v>
      </c>
      <c r="B9" s="28"/>
      <c r="F9" s="32"/>
      <c r="G9" s="80"/>
      <c r="H9" s="81"/>
      <c r="I9" s="33"/>
    </row>
    <row r="10" spans="1:9" ht="16.5" customHeight="1" thickBot="1" x14ac:dyDescent="0.25">
      <c r="A10"/>
      <c r="B10" s="37" t="s">
        <v>16</v>
      </c>
      <c r="C10" s="50">
        <v>132</v>
      </c>
      <c r="F10" s="31"/>
      <c r="G10" s="65"/>
      <c r="H10" s="65"/>
      <c r="I10" s="33"/>
    </row>
    <row r="11" spans="1:9" ht="18.75" customHeight="1" thickBot="1" x14ac:dyDescent="0.25">
      <c r="A11" s="82" t="s">
        <v>37</v>
      </c>
      <c r="B11" s="82"/>
      <c r="C11" s="5">
        <f>C8+G9</f>
        <v>5.8500000000000003E-2</v>
      </c>
      <c r="F11" s="83"/>
      <c r="G11" s="84"/>
      <c r="H11" s="84"/>
      <c r="I11" s="34"/>
    </row>
    <row r="12" spans="1:9" ht="15" customHeight="1" thickBot="1" x14ac:dyDescent="0.25">
      <c r="C12" s="6"/>
      <c r="E12" s="7"/>
      <c r="F12" s="82"/>
      <c r="G12" s="82"/>
      <c r="H12" s="82"/>
    </row>
    <row r="13" spans="1:9" ht="13.5" hidden="1" thickBot="1" x14ac:dyDescent="0.25">
      <c r="A13" s="85"/>
      <c r="B13" s="85"/>
      <c r="C13" s="8">
        <v>0</v>
      </c>
      <c r="D13" s="86"/>
      <c r="E13" s="86"/>
      <c r="F13" s="62"/>
      <c r="I13" s="9">
        <v>6</v>
      </c>
    </row>
    <row r="14" spans="1:9" s="40" customFormat="1" ht="15.75" customHeight="1" x14ac:dyDescent="0.2">
      <c r="A14" s="10"/>
      <c r="B14" s="38" t="s">
        <v>4</v>
      </c>
      <c r="C14" s="87" t="s">
        <v>5</v>
      </c>
      <c r="D14" s="87"/>
      <c r="E14" s="61"/>
      <c r="F14" s="61"/>
      <c r="G14" s="39" t="s">
        <v>6</v>
      </c>
      <c r="H14" s="88"/>
      <c r="I14" s="88"/>
    </row>
    <row r="15" spans="1:9" s="16" customFormat="1" ht="12" x14ac:dyDescent="0.2">
      <c r="A15" s="11"/>
      <c r="B15" s="12" t="s">
        <v>7</v>
      </c>
      <c r="C15" s="12" t="s">
        <v>7</v>
      </c>
      <c r="D15" s="12"/>
      <c r="E15" s="13"/>
      <c r="F15" s="13" t="s">
        <v>8</v>
      </c>
      <c r="G15" s="14" t="s">
        <v>7</v>
      </c>
      <c r="H15" s="15"/>
      <c r="I15" s="15"/>
    </row>
    <row r="16" spans="1:9" s="41" customFormat="1" ht="12" x14ac:dyDescent="0.2">
      <c r="A16" s="21">
        <v>45632</v>
      </c>
      <c r="B16" s="22">
        <v>5000000</v>
      </c>
      <c r="C16" s="22">
        <v>0</v>
      </c>
      <c r="D16" s="22"/>
      <c r="E16" s="22"/>
      <c r="F16" s="22">
        <v>14</v>
      </c>
      <c r="G16" s="56">
        <f>B16*F16*$C$11/365</f>
        <v>11219.178082191782</v>
      </c>
      <c r="I16" s="42"/>
    </row>
    <row r="17" spans="1:9" s="41" customFormat="1" ht="12" x14ac:dyDescent="0.2">
      <c r="A17" s="21">
        <v>45646</v>
      </c>
      <c r="B17" s="22">
        <v>10320000</v>
      </c>
      <c r="C17" s="22">
        <v>0</v>
      </c>
      <c r="D17" s="22"/>
      <c r="E17" s="22"/>
      <c r="F17" s="22">
        <v>12</v>
      </c>
      <c r="G17" s="56">
        <f>B17*F17*$C$11/365</f>
        <v>19848.328767123287</v>
      </c>
      <c r="I17" s="42"/>
    </row>
    <row r="18" spans="1:9" s="41" customFormat="1" ht="12" x14ac:dyDescent="0.2">
      <c r="A18" s="51" t="s">
        <v>17</v>
      </c>
      <c r="B18" s="53"/>
      <c r="C18" s="53">
        <f>SUM(C16:C17)</f>
        <v>0</v>
      </c>
      <c r="D18" s="53"/>
      <c r="E18" s="53"/>
      <c r="F18" s="52">
        <f>SUM(F16:F17)</f>
        <v>26</v>
      </c>
      <c r="G18" s="54">
        <f>SUM(G16:G17)</f>
        <v>31067.506849315068</v>
      </c>
      <c r="I18" s="42"/>
    </row>
    <row r="19" spans="1:9" s="41" customFormat="1" ht="12" x14ac:dyDescent="0.2">
      <c r="A19" s="21">
        <v>45658</v>
      </c>
      <c r="B19" s="45">
        <v>10320000</v>
      </c>
      <c r="C19" s="45"/>
      <c r="D19" s="45"/>
      <c r="E19" s="45"/>
      <c r="F19" s="45"/>
      <c r="G19" s="55"/>
      <c r="I19" s="42"/>
    </row>
    <row r="20" spans="1:9" s="41" customFormat="1" ht="12" x14ac:dyDescent="0.2">
      <c r="A20" s="21">
        <v>45688</v>
      </c>
      <c r="B20" s="46">
        <f>B19-C20</f>
        <v>10315000</v>
      </c>
      <c r="C20" s="46">
        <v>5000</v>
      </c>
      <c r="D20" s="46"/>
      <c r="E20" s="46"/>
      <c r="F20" s="22">
        <v>31</v>
      </c>
      <c r="G20" s="56">
        <f>B19*F20*$C$11/365</f>
        <v>51274.849315068495</v>
      </c>
      <c r="I20" s="42"/>
    </row>
    <row r="21" spans="1:9" s="41" customFormat="1" ht="12" x14ac:dyDescent="0.2">
      <c r="A21" s="21">
        <v>45716</v>
      </c>
      <c r="B21" s="46">
        <f t="shared" ref="B21:B30" si="0">B20-C21</f>
        <v>10310000</v>
      </c>
      <c r="C21" s="46">
        <f>SUM(C20)</f>
        <v>5000</v>
      </c>
      <c r="D21" s="46"/>
      <c r="E21" s="46"/>
      <c r="F21" s="22">
        <f>A21-A20</f>
        <v>28</v>
      </c>
      <c r="G21" s="56">
        <f t="shared" ref="G21:G31" si="1">B20*F21*$C$11/365</f>
        <v>46290.32876712329</v>
      </c>
      <c r="I21" s="42"/>
    </row>
    <row r="22" spans="1:9" s="41" customFormat="1" ht="12" x14ac:dyDescent="0.2">
      <c r="A22" s="21">
        <v>45747</v>
      </c>
      <c r="B22" s="46">
        <f t="shared" si="0"/>
        <v>10305000</v>
      </c>
      <c r="C22" s="46">
        <f t="shared" ref="C22:C31" si="2">SUM(C21)</f>
        <v>5000</v>
      </c>
      <c r="D22" s="46"/>
      <c r="E22" s="46"/>
      <c r="F22" s="22">
        <f>A22-A21</f>
        <v>31</v>
      </c>
      <c r="G22" s="56">
        <f t="shared" si="1"/>
        <v>51225.164383561641</v>
      </c>
      <c r="I22" s="42"/>
    </row>
    <row r="23" spans="1:9" s="41" customFormat="1" ht="12" x14ac:dyDescent="0.2">
      <c r="A23" s="21">
        <v>45777</v>
      </c>
      <c r="B23" s="46">
        <f t="shared" si="0"/>
        <v>10300000</v>
      </c>
      <c r="C23" s="46">
        <f t="shared" si="2"/>
        <v>5000</v>
      </c>
      <c r="D23" s="46"/>
      <c r="E23" s="46"/>
      <c r="F23" s="22">
        <f t="shared" ref="F23:F31" si="3">A23-A22</f>
        <v>30</v>
      </c>
      <c r="G23" s="56">
        <f t="shared" si="1"/>
        <v>49548.698630136983</v>
      </c>
      <c r="I23" s="42"/>
    </row>
    <row r="24" spans="1:9" s="41" customFormat="1" ht="12" x14ac:dyDescent="0.2">
      <c r="A24" s="21">
        <v>45808</v>
      </c>
      <c r="B24" s="46">
        <f t="shared" si="0"/>
        <v>10295000</v>
      </c>
      <c r="C24" s="46">
        <f t="shared" si="2"/>
        <v>5000</v>
      </c>
      <c r="D24" s="46"/>
      <c r="E24" s="46"/>
      <c r="F24" s="22">
        <f t="shared" si="3"/>
        <v>31</v>
      </c>
      <c r="G24" s="56">
        <f t="shared" si="1"/>
        <v>51175.479452054795</v>
      </c>
      <c r="I24" s="42"/>
    </row>
    <row r="25" spans="1:9" s="41" customFormat="1" ht="12" x14ac:dyDescent="0.2">
      <c r="A25" s="21">
        <v>45838</v>
      </c>
      <c r="B25" s="46">
        <f t="shared" si="0"/>
        <v>10290000</v>
      </c>
      <c r="C25" s="46">
        <f t="shared" si="2"/>
        <v>5000</v>
      </c>
      <c r="D25" s="46"/>
      <c r="E25" s="46"/>
      <c r="F25" s="22">
        <f t="shared" si="3"/>
        <v>30</v>
      </c>
      <c r="G25" s="56">
        <f t="shared" si="1"/>
        <v>49500.616438356163</v>
      </c>
      <c r="I25" s="42"/>
    </row>
    <row r="26" spans="1:9" s="41" customFormat="1" ht="12" x14ac:dyDescent="0.2">
      <c r="A26" s="21">
        <v>45869</v>
      </c>
      <c r="B26" s="46">
        <f t="shared" si="0"/>
        <v>10285000</v>
      </c>
      <c r="C26" s="46">
        <f t="shared" si="2"/>
        <v>5000</v>
      </c>
      <c r="D26" s="46"/>
      <c r="E26" s="46"/>
      <c r="F26" s="22">
        <f t="shared" si="3"/>
        <v>31</v>
      </c>
      <c r="G26" s="56">
        <f t="shared" si="1"/>
        <v>51125.794520547948</v>
      </c>
      <c r="I26" s="42"/>
    </row>
    <row r="27" spans="1:9" s="41" customFormat="1" ht="12" x14ac:dyDescent="0.2">
      <c r="A27" s="21">
        <v>45900</v>
      </c>
      <c r="B27" s="46">
        <f t="shared" si="0"/>
        <v>10280000</v>
      </c>
      <c r="C27" s="46">
        <f t="shared" si="2"/>
        <v>5000</v>
      </c>
      <c r="D27" s="46"/>
      <c r="E27" s="46"/>
      <c r="F27" s="22">
        <f t="shared" si="3"/>
        <v>31</v>
      </c>
      <c r="G27" s="56">
        <f t="shared" si="1"/>
        <v>51100.952054794521</v>
      </c>
      <c r="I27" s="42"/>
    </row>
    <row r="28" spans="1:9" s="41" customFormat="1" ht="12" x14ac:dyDescent="0.2">
      <c r="A28" s="21">
        <v>45930</v>
      </c>
      <c r="B28" s="46">
        <f t="shared" si="0"/>
        <v>10275000</v>
      </c>
      <c r="C28" s="46">
        <f t="shared" si="2"/>
        <v>5000</v>
      </c>
      <c r="D28" s="46"/>
      <c r="E28" s="46"/>
      <c r="F28" s="22">
        <f t="shared" si="3"/>
        <v>30</v>
      </c>
      <c r="G28" s="56">
        <f t="shared" si="1"/>
        <v>49428.493150684932</v>
      </c>
      <c r="I28" s="42"/>
    </row>
    <row r="29" spans="1:9" s="41" customFormat="1" ht="12" x14ac:dyDescent="0.2">
      <c r="A29" s="21">
        <v>45961</v>
      </c>
      <c r="B29" s="46">
        <f t="shared" si="0"/>
        <v>10270000</v>
      </c>
      <c r="C29" s="46">
        <f t="shared" si="2"/>
        <v>5000</v>
      </c>
      <c r="D29" s="46"/>
      <c r="E29" s="46"/>
      <c r="F29" s="22">
        <f t="shared" si="3"/>
        <v>31</v>
      </c>
      <c r="G29" s="56">
        <f t="shared" si="1"/>
        <v>51051.267123287675</v>
      </c>
      <c r="I29" s="42"/>
    </row>
    <row r="30" spans="1:9" s="41" customFormat="1" ht="12" x14ac:dyDescent="0.2">
      <c r="A30" s="21">
        <v>45991</v>
      </c>
      <c r="B30" s="46">
        <f t="shared" si="0"/>
        <v>10265000</v>
      </c>
      <c r="C30" s="46">
        <f t="shared" si="2"/>
        <v>5000</v>
      </c>
      <c r="D30" s="46"/>
      <c r="E30" s="46"/>
      <c r="F30" s="22">
        <f t="shared" si="3"/>
        <v>30</v>
      </c>
      <c r="G30" s="56">
        <f t="shared" si="1"/>
        <v>49380.410958904111</v>
      </c>
      <c r="I30" s="42"/>
    </row>
    <row r="31" spans="1:9" s="41" customFormat="1" ht="12" x14ac:dyDescent="0.2">
      <c r="A31" s="21">
        <v>46022</v>
      </c>
      <c r="B31" s="46">
        <f>B30-C31</f>
        <v>10260000</v>
      </c>
      <c r="C31" s="46">
        <f t="shared" si="2"/>
        <v>5000</v>
      </c>
      <c r="D31" s="46"/>
      <c r="E31" s="46"/>
      <c r="F31" s="22">
        <f t="shared" si="3"/>
        <v>31</v>
      </c>
      <c r="G31" s="56">
        <f t="shared" si="1"/>
        <v>51001.582191780821</v>
      </c>
      <c r="I31" s="42"/>
    </row>
    <row r="32" spans="1:9" s="41" customFormat="1" ht="12" x14ac:dyDescent="0.2">
      <c r="A32" s="51" t="s">
        <v>18</v>
      </c>
      <c r="B32" s="53"/>
      <c r="C32" s="53">
        <f>SUM(C20:C31)</f>
        <v>60000</v>
      </c>
      <c r="D32" s="53"/>
      <c r="E32" s="53"/>
      <c r="F32" s="52">
        <f>SUM(F20:F31)</f>
        <v>365</v>
      </c>
      <c r="G32" s="54">
        <f>SUM(G20:G31)</f>
        <v>602103.6369863014</v>
      </c>
      <c r="I32" s="42"/>
    </row>
    <row r="33" spans="1:9" s="41" customFormat="1" ht="12" x14ac:dyDescent="0.2">
      <c r="A33" s="21">
        <v>46023</v>
      </c>
      <c r="B33" s="44">
        <f>B31</f>
        <v>10260000</v>
      </c>
      <c r="C33" s="22"/>
      <c r="D33" s="22"/>
      <c r="E33" s="22"/>
      <c r="F33" s="22"/>
      <c r="G33" s="43"/>
      <c r="I33" s="42"/>
    </row>
    <row r="34" spans="1:9" s="41" customFormat="1" ht="12" x14ac:dyDescent="0.2">
      <c r="A34" s="21">
        <v>46053</v>
      </c>
      <c r="B34" s="22">
        <f>B33-C34</f>
        <v>10250000</v>
      </c>
      <c r="C34" s="22">
        <v>10000</v>
      </c>
      <c r="D34" s="22"/>
      <c r="E34" s="22"/>
      <c r="F34" s="22">
        <v>31</v>
      </c>
      <c r="G34" s="43">
        <f t="shared" ref="G34:G45" si="4">B33*F34*$C$11/365</f>
        <v>50976.739726027394</v>
      </c>
      <c r="I34" s="42"/>
    </row>
    <row r="35" spans="1:9" s="41" customFormat="1" ht="12" x14ac:dyDescent="0.2">
      <c r="A35" s="21">
        <v>46081</v>
      </c>
      <c r="B35" s="22">
        <f t="shared" ref="B35:B44" si="5">B34-C35</f>
        <v>10240000</v>
      </c>
      <c r="C35" s="22">
        <f>C34</f>
        <v>10000</v>
      </c>
      <c r="D35" s="22"/>
      <c r="E35" s="22"/>
      <c r="F35" s="22">
        <f>A35-A34</f>
        <v>28</v>
      </c>
      <c r="G35" s="43">
        <f t="shared" si="4"/>
        <v>45998.630136986299</v>
      </c>
      <c r="I35" s="42"/>
    </row>
    <row r="36" spans="1:9" s="41" customFormat="1" ht="12" x14ac:dyDescent="0.2">
      <c r="A36" s="21">
        <v>46112</v>
      </c>
      <c r="B36" s="22">
        <f t="shared" si="5"/>
        <v>10230000</v>
      </c>
      <c r="C36" s="22">
        <f t="shared" ref="C36:C44" si="6">C35</f>
        <v>10000</v>
      </c>
      <c r="D36" s="22"/>
      <c r="E36" s="22"/>
      <c r="F36" s="22">
        <f t="shared" ref="F36:F45" si="7">A36-A35</f>
        <v>31</v>
      </c>
      <c r="G36" s="43">
        <f t="shared" si="4"/>
        <v>50877.369863013701</v>
      </c>
      <c r="I36" s="42"/>
    </row>
    <row r="37" spans="1:9" s="41" customFormat="1" ht="12" x14ac:dyDescent="0.2">
      <c r="A37" s="21">
        <v>46142</v>
      </c>
      <c r="B37" s="22">
        <f t="shared" si="5"/>
        <v>10220000</v>
      </c>
      <c r="C37" s="22">
        <f t="shared" si="6"/>
        <v>10000</v>
      </c>
      <c r="D37" s="22"/>
      <c r="E37" s="22"/>
      <c r="F37" s="22">
        <f t="shared" si="7"/>
        <v>30</v>
      </c>
      <c r="G37" s="43">
        <f t="shared" si="4"/>
        <v>49188.082191780821</v>
      </c>
      <c r="I37" s="42"/>
    </row>
    <row r="38" spans="1:9" s="41" customFormat="1" ht="12" x14ac:dyDescent="0.2">
      <c r="A38" s="21">
        <v>46173</v>
      </c>
      <c r="B38" s="22">
        <f t="shared" si="5"/>
        <v>10210000</v>
      </c>
      <c r="C38" s="22">
        <f t="shared" si="6"/>
        <v>10000</v>
      </c>
      <c r="D38" s="22"/>
      <c r="E38" s="22"/>
      <c r="F38" s="22">
        <f t="shared" si="7"/>
        <v>31</v>
      </c>
      <c r="G38" s="43">
        <f t="shared" si="4"/>
        <v>50778</v>
      </c>
      <c r="I38" s="42"/>
    </row>
    <row r="39" spans="1:9" s="41" customFormat="1" ht="12" x14ac:dyDescent="0.2">
      <c r="A39" s="21">
        <v>46203</v>
      </c>
      <c r="B39" s="22">
        <f t="shared" si="5"/>
        <v>10200000</v>
      </c>
      <c r="C39" s="22">
        <f t="shared" si="6"/>
        <v>10000</v>
      </c>
      <c r="D39" s="22"/>
      <c r="E39" s="22"/>
      <c r="F39" s="22">
        <f t="shared" si="7"/>
        <v>30</v>
      </c>
      <c r="G39" s="43">
        <f t="shared" si="4"/>
        <v>49091.917808219179</v>
      </c>
      <c r="I39" s="42"/>
    </row>
    <row r="40" spans="1:9" s="41" customFormat="1" ht="12" x14ac:dyDescent="0.2">
      <c r="A40" s="21">
        <v>46234</v>
      </c>
      <c r="B40" s="22">
        <f t="shared" si="5"/>
        <v>10190000</v>
      </c>
      <c r="C40" s="22">
        <f t="shared" si="6"/>
        <v>10000</v>
      </c>
      <c r="D40" s="22"/>
      <c r="E40" s="22"/>
      <c r="F40" s="22">
        <f t="shared" si="7"/>
        <v>31</v>
      </c>
      <c r="G40" s="43">
        <f t="shared" si="4"/>
        <v>50678.630136986299</v>
      </c>
      <c r="I40" s="42"/>
    </row>
    <row r="41" spans="1:9" s="41" customFormat="1" ht="12" x14ac:dyDescent="0.2">
      <c r="A41" s="21">
        <v>46265</v>
      </c>
      <c r="B41" s="22">
        <f t="shared" si="5"/>
        <v>10180000</v>
      </c>
      <c r="C41" s="22">
        <f t="shared" si="6"/>
        <v>10000</v>
      </c>
      <c r="D41" s="22"/>
      <c r="E41" s="22"/>
      <c r="F41" s="22">
        <f t="shared" si="7"/>
        <v>31</v>
      </c>
      <c r="G41" s="43">
        <f t="shared" si="4"/>
        <v>50628.945205479453</v>
      </c>
      <c r="I41" s="42"/>
    </row>
    <row r="42" spans="1:9" s="41" customFormat="1" ht="12" x14ac:dyDescent="0.2">
      <c r="A42" s="21">
        <v>46295</v>
      </c>
      <c r="B42" s="22">
        <f t="shared" si="5"/>
        <v>10170000</v>
      </c>
      <c r="C42" s="22">
        <f t="shared" si="6"/>
        <v>10000</v>
      </c>
      <c r="D42" s="22"/>
      <c r="E42" s="22"/>
      <c r="F42" s="22">
        <f t="shared" si="7"/>
        <v>30</v>
      </c>
      <c r="G42" s="43">
        <f t="shared" si="4"/>
        <v>48947.67123287671</v>
      </c>
      <c r="I42" s="42"/>
    </row>
    <row r="43" spans="1:9" s="41" customFormat="1" ht="12" x14ac:dyDescent="0.2">
      <c r="A43" s="21">
        <v>46326</v>
      </c>
      <c r="B43" s="22">
        <f t="shared" si="5"/>
        <v>10160000</v>
      </c>
      <c r="C43" s="22">
        <f t="shared" si="6"/>
        <v>10000</v>
      </c>
      <c r="D43" s="22"/>
      <c r="E43" s="22"/>
      <c r="F43" s="22">
        <f t="shared" si="7"/>
        <v>31</v>
      </c>
      <c r="G43" s="43">
        <f t="shared" si="4"/>
        <v>50529.575342465752</v>
      </c>
      <c r="I43" s="42"/>
    </row>
    <row r="44" spans="1:9" s="41" customFormat="1" ht="12" x14ac:dyDescent="0.2">
      <c r="A44" s="21">
        <v>46356</v>
      </c>
      <c r="B44" s="22">
        <f t="shared" si="5"/>
        <v>10150000</v>
      </c>
      <c r="C44" s="22">
        <f t="shared" si="6"/>
        <v>10000</v>
      </c>
      <c r="D44" s="22"/>
      <c r="E44" s="22"/>
      <c r="F44" s="22">
        <f t="shared" si="7"/>
        <v>30</v>
      </c>
      <c r="G44" s="43">
        <f t="shared" si="4"/>
        <v>48851.506849315068</v>
      </c>
      <c r="I44" s="42"/>
    </row>
    <row r="45" spans="1:9" s="41" customFormat="1" ht="12" x14ac:dyDescent="0.2">
      <c r="A45" s="21">
        <v>46387</v>
      </c>
      <c r="B45" s="22">
        <f>B44-C45</f>
        <v>10140000</v>
      </c>
      <c r="C45" s="22">
        <f>C44</f>
        <v>10000</v>
      </c>
      <c r="D45" s="22"/>
      <c r="E45" s="22"/>
      <c r="F45" s="22">
        <f t="shared" si="7"/>
        <v>31</v>
      </c>
      <c r="G45" s="43">
        <f t="shared" si="4"/>
        <v>50430.205479452052</v>
      </c>
      <c r="I45" s="42"/>
    </row>
    <row r="46" spans="1:9" s="41" customFormat="1" ht="12" x14ac:dyDescent="0.2">
      <c r="A46" s="51" t="s">
        <v>19</v>
      </c>
      <c r="B46" s="53"/>
      <c r="C46" s="53">
        <f>SUM(C34:C45)</f>
        <v>120000</v>
      </c>
      <c r="D46" s="53"/>
      <c r="E46" s="53"/>
      <c r="F46" s="52">
        <f>SUM(F34:F45)</f>
        <v>365</v>
      </c>
      <c r="G46" s="54">
        <f>SUM(G34:G45)</f>
        <v>596977.27397260268</v>
      </c>
      <c r="I46" s="42"/>
    </row>
    <row r="47" spans="1:9" s="41" customFormat="1" ht="12" x14ac:dyDescent="0.2">
      <c r="A47" s="21">
        <v>46388</v>
      </c>
      <c r="B47" s="45">
        <f>B45</f>
        <v>10140000</v>
      </c>
      <c r="C47" s="45"/>
      <c r="D47" s="45"/>
      <c r="E47" s="45"/>
      <c r="F47" s="45"/>
      <c r="G47" s="55"/>
      <c r="I47" s="42"/>
    </row>
    <row r="48" spans="1:9" s="41" customFormat="1" ht="12" x14ac:dyDescent="0.2">
      <c r="A48" s="21">
        <v>46418</v>
      </c>
      <c r="B48" s="46">
        <f>B47-C48</f>
        <v>10130000</v>
      </c>
      <c r="C48" s="46">
        <f>C34</f>
        <v>10000</v>
      </c>
      <c r="D48" s="46"/>
      <c r="E48" s="46"/>
      <c r="F48" s="22">
        <v>31</v>
      </c>
      <c r="G48" s="56">
        <f>B47*F48*$C$11/365</f>
        <v>50380.520547945205</v>
      </c>
      <c r="I48" s="42"/>
    </row>
    <row r="49" spans="1:9" s="41" customFormat="1" ht="12" x14ac:dyDescent="0.2">
      <c r="A49" s="21">
        <v>46446</v>
      </c>
      <c r="B49" s="46">
        <f t="shared" ref="B49:B58" si="8">B48-C49</f>
        <v>10120000</v>
      </c>
      <c r="C49" s="46">
        <f>C48</f>
        <v>10000</v>
      </c>
      <c r="D49" s="46"/>
      <c r="E49" s="46"/>
      <c r="F49" s="22">
        <f>A49-A48</f>
        <v>28</v>
      </c>
      <c r="G49" s="56">
        <f t="shared" ref="G49:G59" si="9">B48*F49*$C$11/365</f>
        <v>45460.109589041102</v>
      </c>
      <c r="I49" s="42"/>
    </row>
    <row r="50" spans="1:9" s="41" customFormat="1" ht="12" x14ac:dyDescent="0.2">
      <c r="A50" s="21">
        <v>46477</v>
      </c>
      <c r="B50" s="46">
        <f t="shared" si="8"/>
        <v>10110000</v>
      </c>
      <c r="C50" s="46">
        <f t="shared" ref="C50:C59" si="10">C36</f>
        <v>10000</v>
      </c>
      <c r="D50" s="46"/>
      <c r="E50" s="46"/>
      <c r="F50" s="22">
        <f t="shared" ref="F50:F59" si="11">A50-A49</f>
        <v>31</v>
      </c>
      <c r="G50" s="56">
        <f t="shared" si="9"/>
        <v>50281.150684931505</v>
      </c>
      <c r="I50" s="42"/>
    </row>
    <row r="51" spans="1:9" s="41" customFormat="1" ht="12" x14ac:dyDescent="0.2">
      <c r="A51" s="21">
        <v>46507</v>
      </c>
      <c r="B51" s="46">
        <f t="shared" si="8"/>
        <v>10100000</v>
      </c>
      <c r="C51" s="46">
        <f t="shared" si="10"/>
        <v>10000</v>
      </c>
      <c r="D51" s="46"/>
      <c r="E51" s="46"/>
      <c r="F51" s="22">
        <f t="shared" si="11"/>
        <v>30</v>
      </c>
      <c r="G51" s="56">
        <f t="shared" si="9"/>
        <v>48611.095890410958</v>
      </c>
      <c r="I51" s="42"/>
    </row>
    <row r="52" spans="1:9" s="41" customFormat="1" ht="12" x14ac:dyDescent="0.2">
      <c r="A52" s="21">
        <v>46538</v>
      </c>
      <c r="B52" s="46">
        <f t="shared" si="8"/>
        <v>10090000</v>
      </c>
      <c r="C52" s="46">
        <f t="shared" si="10"/>
        <v>10000</v>
      </c>
      <c r="D52" s="46"/>
      <c r="E52" s="46"/>
      <c r="F52" s="22">
        <f t="shared" si="11"/>
        <v>31</v>
      </c>
      <c r="G52" s="56">
        <f t="shared" si="9"/>
        <v>50181.780821917811</v>
      </c>
      <c r="I52" s="42"/>
    </row>
    <row r="53" spans="1:9" s="41" customFormat="1" ht="12" x14ac:dyDescent="0.2">
      <c r="A53" s="21">
        <v>46568</v>
      </c>
      <c r="B53" s="46">
        <f t="shared" si="8"/>
        <v>10080000</v>
      </c>
      <c r="C53" s="46">
        <f t="shared" si="10"/>
        <v>10000</v>
      </c>
      <c r="D53" s="46"/>
      <c r="E53" s="46"/>
      <c r="F53" s="22">
        <f t="shared" si="11"/>
        <v>30</v>
      </c>
      <c r="G53" s="56">
        <f t="shared" si="9"/>
        <v>48514.931506849316</v>
      </c>
      <c r="I53" s="42"/>
    </row>
    <row r="54" spans="1:9" s="41" customFormat="1" ht="12" x14ac:dyDescent="0.2">
      <c r="A54" s="21">
        <v>46599</v>
      </c>
      <c r="B54" s="46">
        <f t="shared" si="8"/>
        <v>10070000</v>
      </c>
      <c r="C54" s="46">
        <f t="shared" si="10"/>
        <v>10000</v>
      </c>
      <c r="D54" s="46"/>
      <c r="E54" s="46"/>
      <c r="F54" s="22">
        <f t="shared" si="11"/>
        <v>31</v>
      </c>
      <c r="G54" s="56">
        <f t="shared" si="9"/>
        <v>50082.410958904111</v>
      </c>
      <c r="I54" s="42"/>
    </row>
    <row r="55" spans="1:9" s="41" customFormat="1" ht="12" x14ac:dyDescent="0.2">
      <c r="A55" s="21">
        <v>46630</v>
      </c>
      <c r="B55" s="46">
        <f t="shared" si="8"/>
        <v>10060000</v>
      </c>
      <c r="C55" s="46">
        <f t="shared" si="10"/>
        <v>10000</v>
      </c>
      <c r="D55" s="46"/>
      <c r="E55" s="46"/>
      <c r="F55" s="22">
        <f t="shared" si="11"/>
        <v>31</v>
      </c>
      <c r="G55" s="56">
        <f t="shared" si="9"/>
        <v>50032.726027397257</v>
      </c>
      <c r="I55" s="42"/>
    </row>
    <row r="56" spans="1:9" s="41" customFormat="1" ht="12" x14ac:dyDescent="0.2">
      <c r="A56" s="21">
        <v>46660</v>
      </c>
      <c r="B56" s="46">
        <f t="shared" si="8"/>
        <v>10050000</v>
      </c>
      <c r="C56" s="46">
        <f t="shared" si="10"/>
        <v>10000</v>
      </c>
      <c r="D56" s="46"/>
      <c r="E56" s="46"/>
      <c r="F56" s="22">
        <f t="shared" si="11"/>
        <v>30</v>
      </c>
      <c r="G56" s="56">
        <f t="shared" si="9"/>
        <v>48370.684931506847</v>
      </c>
      <c r="I56" s="42"/>
    </row>
    <row r="57" spans="1:9" s="41" customFormat="1" ht="12" x14ac:dyDescent="0.2">
      <c r="A57" s="21">
        <v>46691</v>
      </c>
      <c r="B57" s="46">
        <f t="shared" si="8"/>
        <v>10040000</v>
      </c>
      <c r="C57" s="46">
        <f t="shared" si="10"/>
        <v>10000</v>
      </c>
      <c r="D57" s="46"/>
      <c r="E57" s="46"/>
      <c r="F57" s="22">
        <f t="shared" si="11"/>
        <v>31</v>
      </c>
      <c r="G57" s="56">
        <f t="shared" si="9"/>
        <v>49933.356164383564</v>
      </c>
      <c r="I57" s="42"/>
    </row>
    <row r="58" spans="1:9" s="41" customFormat="1" ht="12" x14ac:dyDescent="0.2">
      <c r="A58" s="21">
        <v>46721</v>
      </c>
      <c r="B58" s="46">
        <f t="shared" si="8"/>
        <v>10030000</v>
      </c>
      <c r="C58" s="46">
        <f t="shared" si="10"/>
        <v>10000</v>
      </c>
      <c r="D58" s="46"/>
      <c r="E58" s="46"/>
      <c r="F58" s="22">
        <f t="shared" si="11"/>
        <v>30</v>
      </c>
      <c r="G58" s="56">
        <f t="shared" si="9"/>
        <v>48274.520547945205</v>
      </c>
      <c r="I58" s="42"/>
    </row>
    <row r="59" spans="1:9" s="41" customFormat="1" ht="12" x14ac:dyDescent="0.2">
      <c r="A59" s="21">
        <v>46752</v>
      </c>
      <c r="B59" s="46">
        <f>B58-C59</f>
        <v>10020000</v>
      </c>
      <c r="C59" s="46">
        <f t="shared" si="10"/>
        <v>10000</v>
      </c>
      <c r="D59" s="46"/>
      <c r="E59" s="46"/>
      <c r="F59" s="22">
        <f t="shared" si="11"/>
        <v>31</v>
      </c>
      <c r="G59" s="56">
        <f t="shared" si="9"/>
        <v>49833.986301369863</v>
      </c>
      <c r="I59" s="42"/>
    </row>
    <row r="60" spans="1:9" s="41" customFormat="1" ht="12" x14ac:dyDescent="0.2">
      <c r="A60" s="51" t="s">
        <v>20</v>
      </c>
      <c r="B60" s="53"/>
      <c r="C60" s="53">
        <f>SUM(C48:C59)</f>
        <v>120000</v>
      </c>
      <c r="D60" s="53"/>
      <c r="E60" s="53"/>
      <c r="F60" s="52">
        <f>SUM(F48:F59)</f>
        <v>365</v>
      </c>
      <c r="G60" s="54">
        <f>SUM(G48:G59)</f>
        <v>589957.27397260279</v>
      </c>
      <c r="I60" s="42"/>
    </row>
    <row r="61" spans="1:9" s="41" customFormat="1" ht="12" x14ac:dyDescent="0.2">
      <c r="A61" s="21">
        <v>46753</v>
      </c>
      <c r="B61" s="44">
        <f>B59</f>
        <v>10020000</v>
      </c>
      <c r="C61" s="22"/>
      <c r="D61" s="22"/>
      <c r="E61" s="22"/>
      <c r="F61" s="22"/>
      <c r="G61" s="43"/>
      <c r="I61" s="42"/>
    </row>
    <row r="62" spans="1:9" s="41" customFormat="1" ht="12" x14ac:dyDescent="0.2">
      <c r="A62" s="21">
        <v>46783</v>
      </c>
      <c r="B62" s="22">
        <f>B61-C62</f>
        <v>9985000</v>
      </c>
      <c r="C62" s="22">
        <v>35000</v>
      </c>
      <c r="D62" s="22"/>
      <c r="E62" s="22"/>
      <c r="F62" s="22">
        <v>31</v>
      </c>
      <c r="G62" s="43">
        <f t="shared" ref="G62:G73" si="12">B61*F62*$C$11/365</f>
        <v>49784.301369863017</v>
      </c>
      <c r="I62" s="42"/>
    </row>
    <row r="63" spans="1:9" s="41" customFormat="1" ht="12" x14ac:dyDescent="0.2">
      <c r="A63" s="21">
        <v>46812</v>
      </c>
      <c r="B63" s="22">
        <f t="shared" ref="B63:B72" si="13">B62-C63</f>
        <v>9950000</v>
      </c>
      <c r="C63" s="22">
        <f>C62</f>
        <v>35000</v>
      </c>
      <c r="D63" s="22"/>
      <c r="E63" s="22"/>
      <c r="F63" s="22">
        <f>A63-A62</f>
        <v>29</v>
      </c>
      <c r="G63" s="43">
        <f t="shared" si="12"/>
        <v>46409.732876712325</v>
      </c>
      <c r="I63" s="42"/>
    </row>
    <row r="64" spans="1:9" s="41" customFormat="1" ht="12" x14ac:dyDescent="0.2">
      <c r="A64" s="21">
        <v>46843</v>
      </c>
      <c r="B64" s="22">
        <f t="shared" si="13"/>
        <v>9915000</v>
      </c>
      <c r="C64" s="22">
        <f t="shared" ref="C64:C72" si="14">C63</f>
        <v>35000</v>
      </c>
      <c r="D64" s="22"/>
      <c r="E64" s="22"/>
      <c r="F64" s="22">
        <f t="shared" ref="F64:F73" si="15">A64-A63</f>
        <v>31</v>
      </c>
      <c r="G64" s="43">
        <f t="shared" si="12"/>
        <v>49436.506849315068</v>
      </c>
      <c r="I64" s="42"/>
    </row>
    <row r="65" spans="1:9" s="41" customFormat="1" ht="12" x14ac:dyDescent="0.2">
      <c r="A65" s="21">
        <v>46873</v>
      </c>
      <c r="B65" s="22">
        <f t="shared" si="13"/>
        <v>9880000</v>
      </c>
      <c r="C65" s="22">
        <f t="shared" si="14"/>
        <v>35000</v>
      </c>
      <c r="D65" s="22"/>
      <c r="E65" s="22"/>
      <c r="F65" s="22">
        <f t="shared" si="15"/>
        <v>30</v>
      </c>
      <c r="G65" s="43">
        <f t="shared" si="12"/>
        <v>47673.493150684932</v>
      </c>
      <c r="I65" s="42"/>
    </row>
    <row r="66" spans="1:9" s="41" customFormat="1" ht="12" x14ac:dyDescent="0.2">
      <c r="A66" s="21">
        <v>46904</v>
      </c>
      <c r="B66" s="22">
        <f t="shared" si="13"/>
        <v>9845000</v>
      </c>
      <c r="C66" s="22">
        <f t="shared" si="14"/>
        <v>35000</v>
      </c>
      <c r="D66" s="22"/>
      <c r="E66" s="22"/>
      <c r="F66" s="22">
        <f t="shared" si="15"/>
        <v>31</v>
      </c>
      <c r="G66" s="43">
        <f t="shared" si="12"/>
        <v>49088.71232876712</v>
      </c>
      <c r="I66" s="42"/>
    </row>
    <row r="67" spans="1:9" s="41" customFormat="1" ht="12" x14ac:dyDescent="0.2">
      <c r="A67" s="21">
        <v>46934</v>
      </c>
      <c r="B67" s="22">
        <f t="shared" si="13"/>
        <v>9810000</v>
      </c>
      <c r="C67" s="22">
        <f t="shared" si="14"/>
        <v>35000</v>
      </c>
      <c r="D67" s="22"/>
      <c r="E67" s="22"/>
      <c r="F67" s="22">
        <f t="shared" si="15"/>
        <v>30</v>
      </c>
      <c r="G67" s="43">
        <f t="shared" si="12"/>
        <v>47336.917808219179</v>
      </c>
      <c r="I67" s="42"/>
    </row>
    <row r="68" spans="1:9" s="41" customFormat="1" ht="12" x14ac:dyDescent="0.2">
      <c r="A68" s="21">
        <v>46965</v>
      </c>
      <c r="B68" s="22">
        <f t="shared" si="13"/>
        <v>9775000</v>
      </c>
      <c r="C68" s="22">
        <f t="shared" si="14"/>
        <v>35000</v>
      </c>
      <c r="D68" s="22"/>
      <c r="E68" s="22"/>
      <c r="F68" s="22">
        <f t="shared" si="15"/>
        <v>31</v>
      </c>
      <c r="G68" s="43">
        <f t="shared" si="12"/>
        <v>48740.917808219179</v>
      </c>
      <c r="I68" s="42"/>
    </row>
    <row r="69" spans="1:9" s="41" customFormat="1" ht="12" x14ac:dyDescent="0.2">
      <c r="A69" s="21">
        <v>46996</v>
      </c>
      <c r="B69" s="22">
        <f t="shared" si="13"/>
        <v>9740000</v>
      </c>
      <c r="C69" s="22">
        <f t="shared" si="14"/>
        <v>35000</v>
      </c>
      <c r="D69" s="22"/>
      <c r="E69" s="22"/>
      <c r="F69" s="22">
        <f t="shared" si="15"/>
        <v>31</v>
      </c>
      <c r="G69" s="43">
        <f t="shared" si="12"/>
        <v>48567.020547945205</v>
      </c>
      <c r="I69" s="42"/>
    </row>
    <row r="70" spans="1:9" s="41" customFormat="1" ht="12" x14ac:dyDescent="0.2">
      <c r="A70" s="21">
        <v>47026</v>
      </c>
      <c r="B70" s="22">
        <f t="shared" si="13"/>
        <v>9705000</v>
      </c>
      <c r="C70" s="22">
        <f t="shared" si="14"/>
        <v>35000</v>
      </c>
      <c r="D70" s="22"/>
      <c r="E70" s="22"/>
      <c r="F70" s="22">
        <f t="shared" si="15"/>
        <v>30</v>
      </c>
      <c r="G70" s="43">
        <f t="shared" si="12"/>
        <v>46832.054794520547</v>
      </c>
      <c r="I70" s="42"/>
    </row>
    <row r="71" spans="1:9" s="41" customFormat="1" ht="12" x14ac:dyDescent="0.2">
      <c r="A71" s="21">
        <v>47057</v>
      </c>
      <c r="B71" s="22">
        <f t="shared" si="13"/>
        <v>9670000</v>
      </c>
      <c r="C71" s="22">
        <f t="shared" si="14"/>
        <v>35000</v>
      </c>
      <c r="D71" s="22"/>
      <c r="E71" s="22"/>
      <c r="F71" s="22">
        <f t="shared" si="15"/>
        <v>31</v>
      </c>
      <c r="G71" s="43">
        <f t="shared" si="12"/>
        <v>48219.226027397257</v>
      </c>
      <c r="I71" s="42"/>
    </row>
    <row r="72" spans="1:9" s="41" customFormat="1" ht="12" x14ac:dyDescent="0.2">
      <c r="A72" s="21">
        <v>47087</v>
      </c>
      <c r="B72" s="22">
        <f t="shared" si="13"/>
        <v>9635000</v>
      </c>
      <c r="C72" s="22">
        <f t="shared" si="14"/>
        <v>35000</v>
      </c>
      <c r="D72" s="22"/>
      <c r="E72" s="22"/>
      <c r="F72" s="22">
        <f t="shared" si="15"/>
        <v>30</v>
      </c>
      <c r="G72" s="43">
        <f t="shared" si="12"/>
        <v>46495.479452054795</v>
      </c>
      <c r="I72" s="42"/>
    </row>
    <row r="73" spans="1:9" s="41" customFormat="1" ht="12" x14ac:dyDescent="0.2">
      <c r="A73" s="21">
        <v>47118</v>
      </c>
      <c r="B73" s="22">
        <f>B72-C73</f>
        <v>9600000</v>
      </c>
      <c r="C73" s="22">
        <f>C72</f>
        <v>35000</v>
      </c>
      <c r="D73" s="22"/>
      <c r="E73" s="22"/>
      <c r="F73" s="22">
        <f t="shared" si="15"/>
        <v>31</v>
      </c>
      <c r="G73" s="43">
        <f t="shared" si="12"/>
        <v>47871.431506849316</v>
      </c>
      <c r="I73" s="42"/>
    </row>
    <row r="74" spans="1:9" s="41" customFormat="1" ht="12" x14ac:dyDescent="0.2">
      <c r="A74" s="51" t="s">
        <v>21</v>
      </c>
      <c r="B74" s="53"/>
      <c r="C74" s="53">
        <f>SUM(C62:C73)</f>
        <v>420000</v>
      </c>
      <c r="D74" s="53"/>
      <c r="E74" s="53"/>
      <c r="F74" s="52">
        <f>SUM(F62:F73)</f>
        <v>366</v>
      </c>
      <c r="G74" s="54">
        <f>SUM(G62:G73)</f>
        <v>576455.79452054796</v>
      </c>
      <c r="I74" s="42"/>
    </row>
    <row r="75" spans="1:9" s="41" customFormat="1" ht="12" x14ac:dyDescent="0.2">
      <c r="A75" s="21">
        <v>47119</v>
      </c>
      <c r="B75" s="45">
        <f>B73</f>
        <v>9600000</v>
      </c>
      <c r="C75" s="45"/>
      <c r="D75" s="45"/>
      <c r="E75" s="45"/>
      <c r="F75" s="45"/>
      <c r="G75" s="55"/>
      <c r="I75" s="42"/>
    </row>
    <row r="76" spans="1:9" s="41" customFormat="1" ht="12" x14ac:dyDescent="0.2">
      <c r="A76" s="21">
        <v>47149</v>
      </c>
      <c r="B76" s="46">
        <f>B75-C76</f>
        <v>9505000</v>
      </c>
      <c r="C76" s="46">
        <v>95000</v>
      </c>
      <c r="D76" s="46"/>
      <c r="E76" s="46"/>
      <c r="F76" s="46">
        <f>A76-A73</f>
        <v>31</v>
      </c>
      <c r="G76" s="56">
        <f>B75*F76*$C$11/365</f>
        <v>47697.534246575342</v>
      </c>
      <c r="I76" s="42"/>
    </row>
    <row r="77" spans="1:9" s="41" customFormat="1" ht="12" x14ac:dyDescent="0.2">
      <c r="A77" s="21">
        <v>47177</v>
      </c>
      <c r="B77" s="46">
        <f t="shared" ref="B77:B86" si="16">B76-C77</f>
        <v>9410000</v>
      </c>
      <c r="C77" s="46">
        <f>C76</f>
        <v>95000</v>
      </c>
      <c r="D77" s="46"/>
      <c r="E77" s="46"/>
      <c r="F77" s="46">
        <f>A77-A76</f>
        <v>28</v>
      </c>
      <c r="G77" s="56">
        <f t="shared" ref="G77:G87" si="17">B76*F77*$C$11/365</f>
        <v>42655.315068493153</v>
      </c>
      <c r="I77" s="42"/>
    </row>
    <row r="78" spans="1:9" s="41" customFormat="1" ht="12" x14ac:dyDescent="0.2">
      <c r="A78" s="21">
        <v>47208</v>
      </c>
      <c r="B78" s="46">
        <f t="shared" si="16"/>
        <v>9315000</v>
      </c>
      <c r="C78" s="46">
        <f t="shared" ref="C78:C87" si="18">C77</f>
        <v>95000</v>
      </c>
      <c r="D78" s="46"/>
      <c r="E78" s="46"/>
      <c r="F78" s="46">
        <f>A78-A77</f>
        <v>31</v>
      </c>
      <c r="G78" s="56">
        <f t="shared" si="17"/>
        <v>46753.520547945205</v>
      </c>
      <c r="I78" s="42"/>
    </row>
    <row r="79" spans="1:9" s="41" customFormat="1" ht="12" x14ac:dyDescent="0.2">
      <c r="A79" s="21">
        <v>47238</v>
      </c>
      <c r="B79" s="46">
        <f t="shared" si="16"/>
        <v>9220000</v>
      </c>
      <c r="C79" s="46">
        <f t="shared" si="18"/>
        <v>95000</v>
      </c>
      <c r="D79" s="46"/>
      <c r="E79" s="46"/>
      <c r="F79" s="46">
        <f t="shared" ref="F79:F87" si="19">A79-A78</f>
        <v>30</v>
      </c>
      <c r="G79" s="56">
        <f t="shared" si="17"/>
        <v>44788.561643835623</v>
      </c>
      <c r="I79" s="42"/>
    </row>
    <row r="80" spans="1:9" s="41" customFormat="1" ht="12" x14ac:dyDescent="0.2">
      <c r="A80" s="21">
        <v>47269</v>
      </c>
      <c r="B80" s="46">
        <f t="shared" si="16"/>
        <v>9125000</v>
      </c>
      <c r="C80" s="46">
        <f t="shared" si="18"/>
        <v>95000</v>
      </c>
      <c r="D80" s="46"/>
      <c r="E80" s="46"/>
      <c r="F80" s="46">
        <f t="shared" si="19"/>
        <v>31</v>
      </c>
      <c r="G80" s="56">
        <f t="shared" si="17"/>
        <v>45809.506849315076</v>
      </c>
      <c r="I80" s="42"/>
    </row>
    <row r="81" spans="1:9" s="41" customFormat="1" ht="12" x14ac:dyDescent="0.2">
      <c r="A81" s="21">
        <v>47299</v>
      </c>
      <c r="B81" s="46">
        <f t="shared" si="16"/>
        <v>9030000</v>
      </c>
      <c r="C81" s="46">
        <f t="shared" si="18"/>
        <v>95000</v>
      </c>
      <c r="D81" s="46"/>
      <c r="E81" s="46"/>
      <c r="F81" s="46">
        <f t="shared" si="19"/>
        <v>30</v>
      </c>
      <c r="G81" s="56">
        <f t="shared" si="17"/>
        <v>43875</v>
      </c>
      <c r="I81" s="42"/>
    </row>
    <row r="82" spans="1:9" s="41" customFormat="1" ht="12" x14ac:dyDescent="0.2">
      <c r="A82" s="21">
        <v>47330</v>
      </c>
      <c r="B82" s="46">
        <f t="shared" si="16"/>
        <v>8935000</v>
      </c>
      <c r="C82" s="46">
        <f t="shared" si="18"/>
        <v>95000</v>
      </c>
      <c r="D82" s="46"/>
      <c r="E82" s="46"/>
      <c r="F82" s="46">
        <f t="shared" si="19"/>
        <v>31</v>
      </c>
      <c r="G82" s="56">
        <f t="shared" si="17"/>
        <v>44865.493150684939</v>
      </c>
      <c r="I82" s="42"/>
    </row>
    <row r="83" spans="1:9" s="41" customFormat="1" ht="12" x14ac:dyDescent="0.2">
      <c r="A83" s="21">
        <v>47361</v>
      </c>
      <c r="B83" s="46">
        <f t="shared" si="16"/>
        <v>8840000</v>
      </c>
      <c r="C83" s="46">
        <f t="shared" si="18"/>
        <v>95000</v>
      </c>
      <c r="D83" s="46"/>
      <c r="E83" s="46"/>
      <c r="F83" s="46">
        <f t="shared" si="19"/>
        <v>31</v>
      </c>
      <c r="G83" s="56">
        <f t="shared" si="17"/>
        <v>44393.48630136987</v>
      </c>
      <c r="I83" s="42"/>
    </row>
    <row r="84" spans="1:9" s="41" customFormat="1" ht="12" x14ac:dyDescent="0.2">
      <c r="A84" s="21">
        <v>47391</v>
      </c>
      <c r="B84" s="46">
        <f t="shared" si="16"/>
        <v>8745000</v>
      </c>
      <c r="C84" s="46">
        <f t="shared" si="18"/>
        <v>95000</v>
      </c>
      <c r="D84" s="46"/>
      <c r="E84" s="46"/>
      <c r="F84" s="46">
        <f t="shared" si="19"/>
        <v>30</v>
      </c>
      <c r="G84" s="56">
        <f t="shared" si="17"/>
        <v>42504.657534246573</v>
      </c>
      <c r="I84" s="42"/>
    </row>
    <row r="85" spans="1:9" s="41" customFormat="1" ht="12" x14ac:dyDescent="0.2">
      <c r="A85" s="21">
        <v>47422</v>
      </c>
      <c r="B85" s="46">
        <f t="shared" si="16"/>
        <v>8650000</v>
      </c>
      <c r="C85" s="46">
        <f t="shared" si="18"/>
        <v>95000</v>
      </c>
      <c r="D85" s="46"/>
      <c r="E85" s="46"/>
      <c r="F85" s="46">
        <f t="shared" si="19"/>
        <v>31</v>
      </c>
      <c r="G85" s="56">
        <f t="shared" si="17"/>
        <v>43449.472602739726</v>
      </c>
      <c r="I85" s="42"/>
    </row>
    <row r="86" spans="1:9" s="41" customFormat="1" ht="12" x14ac:dyDescent="0.2">
      <c r="A86" s="21">
        <v>47452</v>
      </c>
      <c r="B86" s="46">
        <f t="shared" si="16"/>
        <v>8555000</v>
      </c>
      <c r="C86" s="46">
        <f t="shared" si="18"/>
        <v>95000</v>
      </c>
      <c r="D86" s="46"/>
      <c r="E86" s="46"/>
      <c r="F86" s="46">
        <f t="shared" si="19"/>
        <v>30</v>
      </c>
      <c r="G86" s="56">
        <f t="shared" si="17"/>
        <v>41591.095890410958</v>
      </c>
      <c r="I86" s="42"/>
    </row>
    <row r="87" spans="1:9" s="41" customFormat="1" ht="12" x14ac:dyDescent="0.2">
      <c r="A87" s="21">
        <v>47483</v>
      </c>
      <c r="B87" s="46">
        <f>B86-C87</f>
        <v>8460000</v>
      </c>
      <c r="C87" s="46">
        <f t="shared" si="18"/>
        <v>95000</v>
      </c>
      <c r="D87" s="46"/>
      <c r="E87" s="46"/>
      <c r="F87" s="46">
        <f t="shared" si="19"/>
        <v>31</v>
      </c>
      <c r="G87" s="56">
        <f t="shared" si="17"/>
        <v>42505.45890410959</v>
      </c>
      <c r="I87" s="42"/>
    </row>
    <row r="88" spans="1:9" s="41" customFormat="1" ht="12" x14ac:dyDescent="0.2">
      <c r="A88" s="51" t="s">
        <v>22</v>
      </c>
      <c r="B88" s="53"/>
      <c r="C88" s="53">
        <f>SUM(C76:C87)</f>
        <v>1140000</v>
      </c>
      <c r="D88" s="53"/>
      <c r="E88" s="53"/>
      <c r="F88" s="53">
        <f>SUM(F76:F87)</f>
        <v>365</v>
      </c>
      <c r="G88" s="54">
        <f>SUM(G76:G87)</f>
        <v>530889.10273972596</v>
      </c>
      <c r="I88" s="42"/>
    </row>
    <row r="89" spans="1:9" s="41" customFormat="1" ht="12" x14ac:dyDescent="0.2">
      <c r="A89" s="21">
        <v>47484</v>
      </c>
      <c r="B89" s="44">
        <f>B87</f>
        <v>8460000</v>
      </c>
      <c r="C89" s="22"/>
      <c r="D89" s="22"/>
      <c r="E89" s="22"/>
      <c r="F89" s="22"/>
      <c r="G89" s="43"/>
      <c r="I89" s="42"/>
    </row>
    <row r="90" spans="1:9" s="41" customFormat="1" ht="12" x14ac:dyDescent="0.2">
      <c r="A90" s="21">
        <v>47514</v>
      </c>
      <c r="B90" s="22">
        <f>B89-C90</f>
        <v>8310000</v>
      </c>
      <c r="C90" s="22">
        <v>150000</v>
      </c>
      <c r="D90" s="22"/>
      <c r="E90" s="22"/>
      <c r="F90" s="22">
        <f>A90-A87</f>
        <v>31</v>
      </c>
      <c r="G90" s="43">
        <f t="shared" ref="G90:G101" si="20">B89*F90*$C$11/365</f>
        <v>42033.452054794521</v>
      </c>
      <c r="I90" s="42"/>
    </row>
    <row r="91" spans="1:9" s="41" customFormat="1" ht="12" x14ac:dyDescent="0.2">
      <c r="A91" s="21">
        <v>47542</v>
      </c>
      <c r="B91" s="22">
        <f t="shared" ref="B91:B100" si="21">B90-C91</f>
        <v>8160000</v>
      </c>
      <c r="C91" s="22">
        <f>C90</f>
        <v>150000</v>
      </c>
      <c r="D91" s="22"/>
      <c r="E91" s="22"/>
      <c r="F91" s="22">
        <f t="shared" ref="F91:F101" si="22">A91-A90</f>
        <v>28</v>
      </c>
      <c r="G91" s="43">
        <f t="shared" si="20"/>
        <v>37292.547945205479</v>
      </c>
      <c r="I91" s="42"/>
    </row>
    <row r="92" spans="1:9" s="41" customFormat="1" ht="12" x14ac:dyDescent="0.2">
      <c r="A92" s="21">
        <v>47573</v>
      </c>
      <c r="B92" s="22">
        <f t="shared" si="21"/>
        <v>8010000</v>
      </c>
      <c r="C92" s="22">
        <f t="shared" ref="C92:C100" si="23">C91</f>
        <v>150000</v>
      </c>
      <c r="D92" s="22"/>
      <c r="E92" s="22"/>
      <c r="F92" s="22">
        <f t="shared" si="22"/>
        <v>31</v>
      </c>
      <c r="G92" s="43">
        <f t="shared" si="20"/>
        <v>40542.904109589042</v>
      </c>
      <c r="I92" s="42"/>
    </row>
    <row r="93" spans="1:9" s="41" customFormat="1" ht="12" x14ac:dyDescent="0.2">
      <c r="A93" s="21">
        <v>47603</v>
      </c>
      <c r="B93" s="22">
        <f t="shared" si="21"/>
        <v>7860000</v>
      </c>
      <c r="C93" s="22">
        <f t="shared" si="23"/>
        <v>150000</v>
      </c>
      <c r="D93" s="22"/>
      <c r="E93" s="22"/>
      <c r="F93" s="22">
        <f t="shared" si="22"/>
        <v>30</v>
      </c>
      <c r="G93" s="43">
        <f t="shared" si="20"/>
        <v>38513.835616438359</v>
      </c>
      <c r="I93" s="42"/>
    </row>
    <row r="94" spans="1:9" s="41" customFormat="1" ht="12" x14ac:dyDescent="0.2">
      <c r="A94" s="21">
        <v>47634</v>
      </c>
      <c r="B94" s="22">
        <f t="shared" si="21"/>
        <v>7710000</v>
      </c>
      <c r="C94" s="22">
        <f t="shared" si="23"/>
        <v>150000</v>
      </c>
      <c r="D94" s="22"/>
      <c r="E94" s="22"/>
      <c r="F94" s="22">
        <f t="shared" si="22"/>
        <v>31</v>
      </c>
      <c r="G94" s="43">
        <f t="shared" si="20"/>
        <v>39052.356164383564</v>
      </c>
      <c r="I94" s="42"/>
    </row>
    <row r="95" spans="1:9" s="41" customFormat="1" ht="12" x14ac:dyDescent="0.2">
      <c r="A95" s="21">
        <v>47664</v>
      </c>
      <c r="B95" s="22">
        <f t="shared" si="21"/>
        <v>7560000</v>
      </c>
      <c r="C95" s="22">
        <f t="shared" si="23"/>
        <v>150000</v>
      </c>
      <c r="D95" s="22"/>
      <c r="E95" s="22"/>
      <c r="F95" s="22">
        <f t="shared" si="22"/>
        <v>30</v>
      </c>
      <c r="G95" s="43">
        <f t="shared" si="20"/>
        <v>37071.369863013701</v>
      </c>
      <c r="I95" s="42"/>
    </row>
    <row r="96" spans="1:9" s="41" customFormat="1" ht="12" x14ac:dyDescent="0.2">
      <c r="A96" s="21">
        <v>47695</v>
      </c>
      <c r="B96" s="22">
        <f t="shared" si="21"/>
        <v>7410000</v>
      </c>
      <c r="C96" s="22">
        <f t="shared" si="23"/>
        <v>150000</v>
      </c>
      <c r="D96" s="22"/>
      <c r="E96" s="22"/>
      <c r="F96" s="22">
        <f t="shared" si="22"/>
        <v>31</v>
      </c>
      <c r="G96" s="43">
        <f t="shared" si="20"/>
        <v>37561.808219178085</v>
      </c>
      <c r="I96" s="42"/>
    </row>
    <row r="97" spans="1:9" s="41" customFormat="1" ht="12" x14ac:dyDescent="0.2">
      <c r="A97" s="21">
        <v>47726</v>
      </c>
      <c r="B97" s="22">
        <f t="shared" si="21"/>
        <v>7260000</v>
      </c>
      <c r="C97" s="22">
        <f t="shared" si="23"/>
        <v>150000</v>
      </c>
      <c r="D97" s="22"/>
      <c r="E97" s="22"/>
      <c r="F97" s="22">
        <f t="shared" si="22"/>
        <v>31</v>
      </c>
      <c r="G97" s="43">
        <f t="shared" si="20"/>
        <v>36816.534246575342</v>
      </c>
      <c r="I97" s="42"/>
    </row>
    <row r="98" spans="1:9" s="41" customFormat="1" ht="12" x14ac:dyDescent="0.2">
      <c r="A98" s="21">
        <v>47756</v>
      </c>
      <c r="B98" s="22">
        <f t="shared" si="21"/>
        <v>7110000</v>
      </c>
      <c r="C98" s="22">
        <f t="shared" si="23"/>
        <v>150000</v>
      </c>
      <c r="D98" s="22"/>
      <c r="E98" s="22"/>
      <c r="F98" s="22">
        <f t="shared" si="22"/>
        <v>30</v>
      </c>
      <c r="G98" s="43">
        <f t="shared" si="20"/>
        <v>34907.67123287671</v>
      </c>
      <c r="I98" s="42"/>
    </row>
    <row r="99" spans="1:9" s="41" customFormat="1" ht="12" x14ac:dyDescent="0.2">
      <c r="A99" s="21">
        <v>47787</v>
      </c>
      <c r="B99" s="22">
        <f t="shared" si="21"/>
        <v>6960000</v>
      </c>
      <c r="C99" s="22">
        <f t="shared" si="23"/>
        <v>150000</v>
      </c>
      <c r="D99" s="22"/>
      <c r="E99" s="22"/>
      <c r="F99" s="22">
        <f t="shared" si="22"/>
        <v>31</v>
      </c>
      <c r="G99" s="43">
        <f t="shared" si="20"/>
        <v>35325.986301369863</v>
      </c>
      <c r="I99" s="42"/>
    </row>
    <row r="100" spans="1:9" s="41" customFormat="1" ht="12" x14ac:dyDescent="0.2">
      <c r="A100" s="21">
        <v>47817</v>
      </c>
      <c r="B100" s="22">
        <f t="shared" si="21"/>
        <v>6810000</v>
      </c>
      <c r="C100" s="22">
        <f t="shared" si="23"/>
        <v>150000</v>
      </c>
      <c r="D100" s="22"/>
      <c r="E100" s="22"/>
      <c r="F100" s="22">
        <f t="shared" si="22"/>
        <v>30</v>
      </c>
      <c r="G100" s="43">
        <f t="shared" si="20"/>
        <v>33465.205479452052</v>
      </c>
      <c r="I100" s="42"/>
    </row>
    <row r="101" spans="1:9" s="41" customFormat="1" ht="12" x14ac:dyDescent="0.2">
      <c r="A101" s="21">
        <v>47848</v>
      </c>
      <c r="B101" s="22">
        <f>B100-C101</f>
        <v>6660000</v>
      </c>
      <c r="C101" s="22">
        <f>C100</f>
        <v>150000</v>
      </c>
      <c r="D101" s="22"/>
      <c r="E101" s="22"/>
      <c r="F101" s="22">
        <f t="shared" si="22"/>
        <v>31</v>
      </c>
      <c r="G101" s="43">
        <f t="shared" si="20"/>
        <v>33835.438356164384</v>
      </c>
      <c r="I101" s="42"/>
    </row>
    <row r="102" spans="1:9" s="41" customFormat="1" ht="12" x14ac:dyDescent="0.2">
      <c r="A102" s="51" t="s">
        <v>23</v>
      </c>
      <c r="B102" s="53"/>
      <c r="C102" s="53">
        <f>SUM(C90:C101)</f>
        <v>1800000</v>
      </c>
      <c r="D102" s="53"/>
      <c r="E102" s="53"/>
      <c r="F102" s="53">
        <f>SUM(F90:F101)</f>
        <v>365</v>
      </c>
      <c r="G102" s="54">
        <f>SUM(G90:G101)</f>
        <v>446419.10958904109</v>
      </c>
      <c r="I102" s="42"/>
    </row>
    <row r="103" spans="1:9" s="41" customFormat="1" ht="12" x14ac:dyDescent="0.2">
      <c r="A103" s="21">
        <v>47849</v>
      </c>
      <c r="B103" s="45">
        <f>B101</f>
        <v>6660000</v>
      </c>
      <c r="C103" s="45"/>
      <c r="D103" s="45"/>
      <c r="E103" s="45"/>
      <c r="F103" s="45"/>
      <c r="G103" s="55"/>
      <c r="I103" s="42"/>
    </row>
    <row r="104" spans="1:9" s="41" customFormat="1" ht="12" x14ac:dyDescent="0.2">
      <c r="A104" s="21">
        <v>47879</v>
      </c>
      <c r="B104" s="46">
        <f>B103-C104</f>
        <v>6625000</v>
      </c>
      <c r="C104" s="46">
        <v>35000</v>
      </c>
      <c r="D104" s="46"/>
      <c r="E104" s="46"/>
      <c r="F104" s="46">
        <f>A104-A101</f>
        <v>31</v>
      </c>
      <c r="G104" s="56">
        <f>B103*F104*$C$11/365</f>
        <v>33090.164383561641</v>
      </c>
      <c r="I104" s="42"/>
    </row>
    <row r="105" spans="1:9" s="41" customFormat="1" ht="12" x14ac:dyDescent="0.2">
      <c r="A105" s="21">
        <v>47907</v>
      </c>
      <c r="B105" s="46">
        <f t="shared" ref="B105:B114" si="24">B104-C105</f>
        <v>6590000</v>
      </c>
      <c r="C105" s="46">
        <f>C104</f>
        <v>35000</v>
      </c>
      <c r="D105" s="46"/>
      <c r="E105" s="46"/>
      <c r="F105" s="46">
        <f>A105-A104</f>
        <v>28</v>
      </c>
      <c r="G105" s="56">
        <f t="shared" ref="G105:G115" si="25">B104*F105*$C$11/365</f>
        <v>29730.821917808218</v>
      </c>
      <c r="I105" s="42"/>
    </row>
    <row r="106" spans="1:9" s="41" customFormat="1" ht="12" x14ac:dyDescent="0.2">
      <c r="A106" s="21">
        <v>47938</v>
      </c>
      <c r="B106" s="46">
        <f t="shared" si="24"/>
        <v>6555000</v>
      </c>
      <c r="C106" s="46">
        <f t="shared" ref="C106:C115" si="26">C105</f>
        <v>35000</v>
      </c>
      <c r="D106" s="46"/>
      <c r="E106" s="46"/>
      <c r="F106" s="46">
        <f t="shared" ref="F106:F115" si="27">A106-A105</f>
        <v>31</v>
      </c>
      <c r="G106" s="56">
        <f t="shared" si="25"/>
        <v>32742.369863013697</v>
      </c>
      <c r="I106" s="42"/>
    </row>
    <row r="107" spans="1:9" s="41" customFormat="1" ht="12" x14ac:dyDescent="0.2">
      <c r="A107" s="21">
        <v>47968</v>
      </c>
      <c r="B107" s="46">
        <f t="shared" si="24"/>
        <v>6520000</v>
      </c>
      <c r="C107" s="46">
        <f t="shared" si="26"/>
        <v>35000</v>
      </c>
      <c r="D107" s="46"/>
      <c r="E107" s="46"/>
      <c r="F107" s="46">
        <f t="shared" si="27"/>
        <v>30</v>
      </c>
      <c r="G107" s="56">
        <f t="shared" si="25"/>
        <v>31517.876712328769</v>
      </c>
      <c r="I107" s="42"/>
    </row>
    <row r="108" spans="1:9" s="41" customFormat="1" ht="12" x14ac:dyDescent="0.2">
      <c r="A108" s="21">
        <v>47999</v>
      </c>
      <c r="B108" s="46">
        <f t="shared" si="24"/>
        <v>6485000</v>
      </c>
      <c r="C108" s="46">
        <f t="shared" si="26"/>
        <v>35000</v>
      </c>
      <c r="D108" s="46"/>
      <c r="E108" s="46"/>
      <c r="F108" s="46">
        <f t="shared" si="27"/>
        <v>31</v>
      </c>
      <c r="G108" s="56">
        <f t="shared" si="25"/>
        <v>32394.575342465752</v>
      </c>
      <c r="I108" s="42"/>
    </row>
    <row r="109" spans="1:9" s="41" customFormat="1" ht="12" x14ac:dyDescent="0.2">
      <c r="A109" s="21">
        <v>48029</v>
      </c>
      <c r="B109" s="46">
        <f t="shared" si="24"/>
        <v>6450000</v>
      </c>
      <c r="C109" s="46">
        <f t="shared" si="26"/>
        <v>35000</v>
      </c>
      <c r="D109" s="46"/>
      <c r="E109" s="46"/>
      <c r="F109" s="46">
        <f t="shared" si="27"/>
        <v>30</v>
      </c>
      <c r="G109" s="56">
        <f t="shared" si="25"/>
        <v>31181.301369863013</v>
      </c>
      <c r="I109" s="42"/>
    </row>
    <row r="110" spans="1:9" s="41" customFormat="1" ht="12" x14ac:dyDescent="0.2">
      <c r="A110" s="21">
        <v>48060</v>
      </c>
      <c r="B110" s="46">
        <f t="shared" si="24"/>
        <v>6415000</v>
      </c>
      <c r="C110" s="46">
        <f t="shared" si="26"/>
        <v>35000</v>
      </c>
      <c r="D110" s="46"/>
      <c r="E110" s="46"/>
      <c r="F110" s="46">
        <f t="shared" si="27"/>
        <v>31</v>
      </c>
      <c r="G110" s="56">
        <f t="shared" si="25"/>
        <v>32046.780821917808</v>
      </c>
      <c r="I110" s="42"/>
    </row>
    <row r="111" spans="1:9" s="41" customFormat="1" ht="12" x14ac:dyDescent="0.2">
      <c r="A111" s="21">
        <v>48091</v>
      </c>
      <c r="B111" s="46">
        <f t="shared" si="24"/>
        <v>6380000</v>
      </c>
      <c r="C111" s="46">
        <f t="shared" si="26"/>
        <v>35000</v>
      </c>
      <c r="D111" s="46"/>
      <c r="E111" s="46"/>
      <c r="F111" s="46">
        <f t="shared" si="27"/>
        <v>31</v>
      </c>
      <c r="G111" s="56">
        <f t="shared" si="25"/>
        <v>31872.883561643837</v>
      </c>
      <c r="I111" s="42"/>
    </row>
    <row r="112" spans="1:9" s="41" customFormat="1" ht="12" x14ac:dyDescent="0.2">
      <c r="A112" s="21">
        <v>48121</v>
      </c>
      <c r="B112" s="46">
        <f t="shared" si="24"/>
        <v>6345000</v>
      </c>
      <c r="C112" s="46">
        <f t="shared" si="26"/>
        <v>35000</v>
      </c>
      <c r="D112" s="46"/>
      <c r="E112" s="46"/>
      <c r="F112" s="46">
        <f t="shared" si="27"/>
        <v>30</v>
      </c>
      <c r="G112" s="56">
        <f t="shared" si="25"/>
        <v>30676.438356164384</v>
      </c>
      <c r="I112" s="42"/>
    </row>
    <row r="113" spans="1:9" s="41" customFormat="1" ht="12" x14ac:dyDescent="0.2">
      <c r="A113" s="21">
        <v>48152</v>
      </c>
      <c r="B113" s="46">
        <f t="shared" si="24"/>
        <v>6310000</v>
      </c>
      <c r="C113" s="46">
        <f t="shared" si="26"/>
        <v>35000</v>
      </c>
      <c r="D113" s="46"/>
      <c r="E113" s="46"/>
      <c r="F113" s="46">
        <f t="shared" si="27"/>
        <v>31</v>
      </c>
      <c r="G113" s="56">
        <f t="shared" si="25"/>
        <v>31525.089041095889</v>
      </c>
      <c r="I113" s="42"/>
    </row>
    <row r="114" spans="1:9" s="41" customFormat="1" ht="12" x14ac:dyDescent="0.2">
      <c r="A114" s="21">
        <v>48182</v>
      </c>
      <c r="B114" s="46">
        <f t="shared" si="24"/>
        <v>6275000</v>
      </c>
      <c r="C114" s="46">
        <f t="shared" si="26"/>
        <v>35000</v>
      </c>
      <c r="D114" s="46"/>
      <c r="E114" s="46"/>
      <c r="F114" s="46">
        <f t="shared" si="27"/>
        <v>30</v>
      </c>
      <c r="G114" s="56">
        <f t="shared" si="25"/>
        <v>30339.863013698628</v>
      </c>
      <c r="I114" s="42"/>
    </row>
    <row r="115" spans="1:9" s="41" customFormat="1" ht="12" x14ac:dyDescent="0.2">
      <c r="A115" s="21">
        <v>48213</v>
      </c>
      <c r="B115" s="46">
        <f>B114-C115</f>
        <v>6240000</v>
      </c>
      <c r="C115" s="46">
        <f t="shared" si="26"/>
        <v>35000</v>
      </c>
      <c r="D115" s="46"/>
      <c r="E115" s="46"/>
      <c r="F115" s="46">
        <f t="shared" si="27"/>
        <v>31</v>
      </c>
      <c r="G115" s="56">
        <f t="shared" si="25"/>
        <v>31177.294520547945</v>
      </c>
      <c r="I115" s="42"/>
    </row>
    <row r="116" spans="1:9" s="41" customFormat="1" ht="12" x14ac:dyDescent="0.2">
      <c r="A116" s="51" t="s">
        <v>24</v>
      </c>
      <c r="B116" s="53"/>
      <c r="C116" s="53">
        <f>SUM(C104:C115)</f>
        <v>420000</v>
      </c>
      <c r="D116" s="53"/>
      <c r="E116" s="53"/>
      <c r="F116" s="53">
        <f>SUM(F104:F115)</f>
        <v>365</v>
      </c>
      <c r="G116" s="54">
        <f>SUM(G104:G115)</f>
        <v>378295.45890410955</v>
      </c>
      <c r="I116" s="42"/>
    </row>
    <row r="117" spans="1:9" s="41" customFormat="1" ht="12" x14ac:dyDescent="0.2">
      <c r="A117" s="21">
        <v>48214</v>
      </c>
      <c r="B117" s="44">
        <f>B115</f>
        <v>6240000</v>
      </c>
      <c r="C117" s="22"/>
      <c r="D117" s="22"/>
      <c r="E117" s="22"/>
      <c r="F117" s="22"/>
      <c r="G117" s="43"/>
      <c r="I117" s="42"/>
    </row>
    <row r="118" spans="1:9" s="41" customFormat="1" ht="12" x14ac:dyDescent="0.2">
      <c r="A118" s="21">
        <v>48244</v>
      </c>
      <c r="B118" s="22">
        <f>B117-C118</f>
        <v>6090000</v>
      </c>
      <c r="C118" s="22">
        <v>150000</v>
      </c>
      <c r="D118" s="22"/>
      <c r="E118" s="22"/>
      <c r="F118" s="22">
        <f>A118-A115</f>
        <v>31</v>
      </c>
      <c r="G118" s="43">
        <f t="shared" ref="G118:G129" si="28">B117*F118*$C$11/365</f>
        <v>31003.397260273974</v>
      </c>
      <c r="I118" s="42"/>
    </row>
    <row r="119" spans="1:9" s="41" customFormat="1" ht="12" x14ac:dyDescent="0.2">
      <c r="A119" s="21">
        <v>48273</v>
      </c>
      <c r="B119" s="22">
        <f t="shared" ref="B119:B128" si="29">B118-C119</f>
        <v>5940000</v>
      </c>
      <c r="C119" s="22">
        <f>C118</f>
        <v>150000</v>
      </c>
      <c r="D119" s="22"/>
      <c r="E119" s="22"/>
      <c r="F119" s="22">
        <f>A119-A118</f>
        <v>29</v>
      </c>
      <c r="G119" s="43">
        <f t="shared" si="28"/>
        <v>28305.986301369863</v>
      </c>
      <c r="I119" s="42"/>
    </row>
    <row r="120" spans="1:9" s="41" customFormat="1" ht="12" x14ac:dyDescent="0.2">
      <c r="A120" s="21">
        <v>48304</v>
      </c>
      <c r="B120" s="22">
        <f t="shared" si="29"/>
        <v>5790000</v>
      </c>
      <c r="C120" s="22">
        <f t="shared" ref="C120:C129" si="30">C119</f>
        <v>150000</v>
      </c>
      <c r="D120" s="22"/>
      <c r="E120" s="22"/>
      <c r="F120" s="22">
        <f t="shared" ref="F120:F129" si="31">A120-A119</f>
        <v>31</v>
      </c>
      <c r="G120" s="43">
        <f t="shared" si="28"/>
        <v>29512.849315068492</v>
      </c>
      <c r="I120" s="42"/>
    </row>
    <row r="121" spans="1:9" s="41" customFormat="1" ht="12" x14ac:dyDescent="0.2">
      <c r="A121" s="21">
        <v>48334</v>
      </c>
      <c r="B121" s="22">
        <f t="shared" si="29"/>
        <v>5640000</v>
      </c>
      <c r="C121" s="22">
        <f t="shared" si="30"/>
        <v>150000</v>
      </c>
      <c r="D121" s="22"/>
      <c r="E121" s="22"/>
      <c r="F121" s="22">
        <f t="shared" si="31"/>
        <v>30</v>
      </c>
      <c r="G121" s="43">
        <f t="shared" si="28"/>
        <v>27839.589041095889</v>
      </c>
      <c r="I121" s="42"/>
    </row>
    <row r="122" spans="1:9" s="41" customFormat="1" ht="12" x14ac:dyDescent="0.2">
      <c r="A122" s="21">
        <v>48365</v>
      </c>
      <c r="B122" s="46">
        <f t="shared" si="29"/>
        <v>5490000</v>
      </c>
      <c r="C122" s="22">
        <f t="shared" si="30"/>
        <v>150000</v>
      </c>
      <c r="D122" s="46"/>
      <c r="E122" s="46"/>
      <c r="F122" s="46">
        <f t="shared" si="31"/>
        <v>31</v>
      </c>
      <c r="G122" s="56">
        <f t="shared" si="28"/>
        <v>28022.301369863013</v>
      </c>
      <c r="I122" s="42"/>
    </row>
    <row r="123" spans="1:9" s="41" customFormat="1" ht="12" x14ac:dyDescent="0.2">
      <c r="A123" s="21">
        <v>48395</v>
      </c>
      <c r="B123" s="46">
        <f t="shared" si="29"/>
        <v>5340000</v>
      </c>
      <c r="C123" s="22">
        <f t="shared" si="30"/>
        <v>150000</v>
      </c>
      <c r="D123" s="46"/>
      <c r="E123" s="46"/>
      <c r="F123" s="46">
        <f t="shared" si="31"/>
        <v>30</v>
      </c>
      <c r="G123" s="56">
        <f t="shared" si="28"/>
        <v>26397.123287671231</v>
      </c>
      <c r="I123" s="42"/>
    </row>
    <row r="124" spans="1:9" s="41" customFormat="1" ht="12" x14ac:dyDescent="0.2">
      <c r="A124" s="21">
        <v>48426</v>
      </c>
      <c r="B124" s="46">
        <f t="shared" si="29"/>
        <v>5190000</v>
      </c>
      <c r="C124" s="22">
        <f t="shared" si="30"/>
        <v>150000</v>
      </c>
      <c r="D124" s="46"/>
      <c r="E124" s="46"/>
      <c r="F124" s="46">
        <f t="shared" si="31"/>
        <v>31</v>
      </c>
      <c r="G124" s="56">
        <f t="shared" si="28"/>
        <v>26531.753424657534</v>
      </c>
      <c r="I124" s="42"/>
    </row>
    <row r="125" spans="1:9" s="41" customFormat="1" ht="12" x14ac:dyDescent="0.2">
      <c r="A125" s="21">
        <v>48457</v>
      </c>
      <c r="B125" s="46">
        <f t="shared" si="29"/>
        <v>5040000</v>
      </c>
      <c r="C125" s="22">
        <f t="shared" si="30"/>
        <v>150000</v>
      </c>
      <c r="D125" s="46"/>
      <c r="E125" s="46"/>
      <c r="F125" s="46">
        <f t="shared" si="31"/>
        <v>31</v>
      </c>
      <c r="G125" s="56">
        <f t="shared" si="28"/>
        <v>25786.479452054795</v>
      </c>
      <c r="I125" s="42"/>
    </row>
    <row r="126" spans="1:9" s="41" customFormat="1" ht="12" x14ac:dyDescent="0.2">
      <c r="A126" s="21">
        <v>48487</v>
      </c>
      <c r="B126" s="46">
        <f t="shared" si="29"/>
        <v>4890000</v>
      </c>
      <c r="C126" s="22">
        <f t="shared" si="30"/>
        <v>150000</v>
      </c>
      <c r="D126" s="46"/>
      <c r="E126" s="46"/>
      <c r="F126" s="46">
        <f t="shared" si="31"/>
        <v>30</v>
      </c>
      <c r="G126" s="56">
        <f t="shared" si="28"/>
        <v>24233.424657534248</v>
      </c>
      <c r="I126" s="42"/>
    </row>
    <row r="127" spans="1:9" s="41" customFormat="1" ht="12" x14ac:dyDescent="0.2">
      <c r="A127" s="21">
        <v>48518</v>
      </c>
      <c r="B127" s="46">
        <f t="shared" si="29"/>
        <v>4740000</v>
      </c>
      <c r="C127" s="22">
        <f t="shared" si="30"/>
        <v>150000</v>
      </c>
      <c r="D127" s="46"/>
      <c r="E127" s="46"/>
      <c r="F127" s="46">
        <f t="shared" si="31"/>
        <v>31</v>
      </c>
      <c r="G127" s="56">
        <f t="shared" si="28"/>
        <v>24295.931506849316</v>
      </c>
      <c r="I127" s="42"/>
    </row>
    <row r="128" spans="1:9" s="41" customFormat="1" ht="12" x14ac:dyDescent="0.2">
      <c r="A128" s="21">
        <v>48548</v>
      </c>
      <c r="B128" s="46">
        <f t="shared" si="29"/>
        <v>4590000</v>
      </c>
      <c r="C128" s="22">
        <f t="shared" si="30"/>
        <v>150000</v>
      </c>
      <c r="D128" s="46"/>
      <c r="E128" s="46"/>
      <c r="F128" s="46">
        <f t="shared" si="31"/>
        <v>30</v>
      </c>
      <c r="G128" s="56">
        <f t="shared" si="28"/>
        <v>22790.958904109593</v>
      </c>
      <c r="I128" s="42"/>
    </row>
    <row r="129" spans="1:9" s="41" customFormat="1" ht="12" x14ac:dyDescent="0.2">
      <c r="A129" s="21">
        <v>48579</v>
      </c>
      <c r="B129" s="46">
        <f>B128-C129</f>
        <v>4440000</v>
      </c>
      <c r="C129" s="22">
        <f t="shared" si="30"/>
        <v>150000</v>
      </c>
      <c r="D129" s="46"/>
      <c r="E129" s="46"/>
      <c r="F129" s="46">
        <f t="shared" si="31"/>
        <v>31</v>
      </c>
      <c r="G129" s="56">
        <f t="shared" si="28"/>
        <v>22805.383561643837</v>
      </c>
      <c r="I129" s="42"/>
    </row>
    <row r="130" spans="1:9" s="41" customFormat="1" ht="12" x14ac:dyDescent="0.2">
      <c r="A130" s="51" t="s">
        <v>25</v>
      </c>
      <c r="B130" s="53"/>
      <c r="C130" s="53">
        <f>SUM(C118:C129)</f>
        <v>1800000</v>
      </c>
      <c r="D130" s="53"/>
      <c r="E130" s="53"/>
      <c r="F130" s="53">
        <f>SUM(F118:F129)</f>
        <v>366</v>
      </c>
      <c r="G130" s="54">
        <f>SUM(G118:G129)</f>
        <v>317525.17808219179</v>
      </c>
      <c r="I130" s="42"/>
    </row>
    <row r="131" spans="1:9" s="41" customFormat="1" ht="12" x14ac:dyDescent="0.2">
      <c r="A131" s="21">
        <v>48580</v>
      </c>
      <c r="B131" s="44">
        <f>B129</f>
        <v>4440000</v>
      </c>
      <c r="C131" s="22"/>
      <c r="D131" s="22"/>
      <c r="E131" s="22"/>
      <c r="F131" s="22"/>
      <c r="G131" s="43"/>
      <c r="I131" s="42"/>
    </row>
    <row r="132" spans="1:9" s="41" customFormat="1" ht="12" x14ac:dyDescent="0.2">
      <c r="A132" s="21">
        <v>48610</v>
      </c>
      <c r="B132" s="22">
        <f>B131-C132</f>
        <v>4290000</v>
      </c>
      <c r="C132" s="22">
        <f>C129</f>
        <v>150000</v>
      </c>
      <c r="D132" s="22"/>
      <c r="E132" s="22"/>
      <c r="F132" s="22">
        <f>A132-A129</f>
        <v>31</v>
      </c>
      <c r="G132" s="43">
        <f t="shared" ref="G132:G143" si="32">B131*F132*$C$11/365</f>
        <v>22060.109589041098</v>
      </c>
      <c r="I132" s="42"/>
    </row>
    <row r="133" spans="1:9" s="41" customFormat="1" ht="12" x14ac:dyDescent="0.2">
      <c r="A133" s="21">
        <v>48638</v>
      </c>
      <c r="B133" s="22">
        <f t="shared" ref="B133:B142" si="33">B132-C133</f>
        <v>4140000</v>
      </c>
      <c r="C133" s="22">
        <f>C132</f>
        <v>150000</v>
      </c>
      <c r="D133" s="22"/>
      <c r="E133" s="22"/>
      <c r="F133" s="22">
        <f>A133-A132</f>
        <v>28</v>
      </c>
      <c r="G133" s="43">
        <f t="shared" si="32"/>
        <v>19252.109589041094</v>
      </c>
      <c r="I133" s="42"/>
    </row>
    <row r="134" spans="1:9" s="41" customFormat="1" ht="12" x14ac:dyDescent="0.2">
      <c r="A134" s="21">
        <v>48669</v>
      </c>
      <c r="B134" s="22">
        <f t="shared" si="33"/>
        <v>3990000</v>
      </c>
      <c r="C134" s="22">
        <f t="shared" ref="C134:C135" si="34">C133</f>
        <v>150000</v>
      </c>
      <c r="D134" s="22"/>
      <c r="E134" s="22"/>
      <c r="F134" s="22">
        <f t="shared" ref="F134:F143" si="35">A134-A133</f>
        <v>31</v>
      </c>
      <c r="G134" s="43">
        <f t="shared" si="32"/>
        <v>20569.561643835616</v>
      </c>
      <c r="I134" s="42"/>
    </row>
    <row r="135" spans="1:9" s="41" customFormat="1" ht="12" x14ac:dyDescent="0.2">
      <c r="A135" s="21">
        <v>48699</v>
      </c>
      <c r="B135" s="22">
        <f t="shared" si="33"/>
        <v>3840000</v>
      </c>
      <c r="C135" s="22">
        <f t="shared" si="34"/>
        <v>150000</v>
      </c>
      <c r="D135" s="22"/>
      <c r="E135" s="22"/>
      <c r="F135" s="22">
        <f t="shared" si="35"/>
        <v>30</v>
      </c>
      <c r="G135" s="43">
        <f t="shared" si="32"/>
        <v>19184.794520547945</v>
      </c>
      <c r="I135" s="42"/>
    </row>
    <row r="136" spans="1:9" s="41" customFormat="1" ht="12" x14ac:dyDescent="0.2">
      <c r="A136" s="21">
        <v>48730</v>
      </c>
      <c r="B136" s="46">
        <f t="shared" si="33"/>
        <v>3690000</v>
      </c>
      <c r="C136" s="46">
        <f t="shared" ref="C136:C143" si="36">C122</f>
        <v>150000</v>
      </c>
      <c r="D136" s="46"/>
      <c r="E136" s="46"/>
      <c r="F136" s="46">
        <f t="shared" si="35"/>
        <v>31</v>
      </c>
      <c r="G136" s="56">
        <f t="shared" si="32"/>
        <v>19079.013698630137</v>
      </c>
      <c r="I136" s="42"/>
    </row>
    <row r="137" spans="1:9" s="41" customFormat="1" ht="12" x14ac:dyDescent="0.2">
      <c r="A137" s="21">
        <v>48760</v>
      </c>
      <c r="B137" s="46">
        <f t="shared" si="33"/>
        <v>3540000</v>
      </c>
      <c r="C137" s="46">
        <f t="shared" si="36"/>
        <v>150000</v>
      </c>
      <c r="D137" s="46"/>
      <c r="E137" s="46"/>
      <c r="F137" s="46">
        <f t="shared" si="35"/>
        <v>30</v>
      </c>
      <c r="G137" s="56">
        <f t="shared" si="32"/>
        <v>17742.328767123287</v>
      </c>
      <c r="I137" s="42"/>
    </row>
    <row r="138" spans="1:9" s="41" customFormat="1" ht="12" x14ac:dyDescent="0.2">
      <c r="A138" s="21">
        <v>48791</v>
      </c>
      <c r="B138" s="46">
        <f t="shared" si="33"/>
        <v>3390000</v>
      </c>
      <c r="C138" s="46">
        <f t="shared" si="36"/>
        <v>150000</v>
      </c>
      <c r="D138" s="46"/>
      <c r="E138" s="46"/>
      <c r="F138" s="46">
        <f t="shared" si="35"/>
        <v>31</v>
      </c>
      <c r="G138" s="56">
        <f t="shared" si="32"/>
        <v>17588.465753424658</v>
      </c>
      <c r="I138" s="42"/>
    </row>
    <row r="139" spans="1:9" s="41" customFormat="1" ht="12" x14ac:dyDescent="0.2">
      <c r="A139" s="21">
        <v>48822</v>
      </c>
      <c r="B139" s="46">
        <f t="shared" si="33"/>
        <v>3240000</v>
      </c>
      <c r="C139" s="46">
        <f t="shared" si="36"/>
        <v>150000</v>
      </c>
      <c r="D139" s="46"/>
      <c r="E139" s="46"/>
      <c r="F139" s="46">
        <f t="shared" si="35"/>
        <v>31</v>
      </c>
      <c r="G139" s="56">
        <f t="shared" si="32"/>
        <v>16843.191780821919</v>
      </c>
      <c r="I139" s="42"/>
    </row>
    <row r="140" spans="1:9" s="41" customFormat="1" ht="12" x14ac:dyDescent="0.2">
      <c r="A140" s="21">
        <v>48852</v>
      </c>
      <c r="B140" s="46">
        <f t="shared" si="33"/>
        <v>3090000</v>
      </c>
      <c r="C140" s="46">
        <f t="shared" si="36"/>
        <v>150000</v>
      </c>
      <c r="D140" s="46"/>
      <c r="E140" s="46"/>
      <c r="F140" s="46">
        <f t="shared" si="35"/>
        <v>30</v>
      </c>
      <c r="G140" s="56">
        <f t="shared" si="32"/>
        <v>15578.630136986301</v>
      </c>
      <c r="I140" s="42"/>
    </row>
    <row r="141" spans="1:9" s="41" customFormat="1" ht="12" x14ac:dyDescent="0.2">
      <c r="A141" s="21">
        <v>48883</v>
      </c>
      <c r="B141" s="46">
        <f t="shared" si="33"/>
        <v>2940000</v>
      </c>
      <c r="C141" s="46">
        <f t="shared" si="36"/>
        <v>150000</v>
      </c>
      <c r="D141" s="46"/>
      <c r="E141" s="46"/>
      <c r="F141" s="46">
        <f t="shared" si="35"/>
        <v>31</v>
      </c>
      <c r="G141" s="56">
        <f t="shared" si="32"/>
        <v>15352.643835616438</v>
      </c>
      <c r="I141" s="42"/>
    </row>
    <row r="142" spans="1:9" s="41" customFormat="1" ht="12" x14ac:dyDescent="0.2">
      <c r="A142" s="21">
        <v>48913</v>
      </c>
      <c r="B142" s="46">
        <f t="shared" si="33"/>
        <v>2790000</v>
      </c>
      <c r="C142" s="46">
        <f t="shared" si="36"/>
        <v>150000</v>
      </c>
      <c r="D142" s="46"/>
      <c r="E142" s="46"/>
      <c r="F142" s="46">
        <f t="shared" si="35"/>
        <v>30</v>
      </c>
      <c r="G142" s="56">
        <f t="shared" si="32"/>
        <v>14136.164383561643</v>
      </c>
      <c r="I142" s="42"/>
    </row>
    <row r="143" spans="1:9" s="41" customFormat="1" ht="12" x14ac:dyDescent="0.2">
      <c r="A143" s="21">
        <v>48944</v>
      </c>
      <c r="B143" s="46">
        <f>B142-C143</f>
        <v>2640000</v>
      </c>
      <c r="C143" s="46">
        <f t="shared" si="36"/>
        <v>150000</v>
      </c>
      <c r="D143" s="46"/>
      <c r="E143" s="46"/>
      <c r="F143" s="46">
        <f t="shared" si="35"/>
        <v>31</v>
      </c>
      <c r="G143" s="56">
        <f t="shared" si="32"/>
        <v>13862.095890410959</v>
      </c>
      <c r="I143" s="42"/>
    </row>
    <row r="144" spans="1:9" s="41" customFormat="1" ht="12" x14ac:dyDescent="0.2">
      <c r="A144" s="51" t="s">
        <v>26</v>
      </c>
      <c r="B144" s="53"/>
      <c r="C144" s="53">
        <f>SUM(C132:C143)</f>
        <v>1800000</v>
      </c>
      <c r="D144" s="53"/>
      <c r="E144" s="53"/>
      <c r="F144" s="53">
        <f>SUM(F132:F143)</f>
        <v>365</v>
      </c>
      <c r="G144" s="54">
        <f>SUM(G132:G143)</f>
        <v>211249.10958904109</v>
      </c>
      <c r="I144" s="42"/>
    </row>
    <row r="145" spans="1:9" s="41" customFormat="1" ht="12" x14ac:dyDescent="0.2">
      <c r="A145" s="21">
        <v>48945</v>
      </c>
      <c r="B145" s="44">
        <f>B143</f>
        <v>2640000</v>
      </c>
      <c r="C145" s="22"/>
      <c r="D145" s="22"/>
      <c r="E145" s="22"/>
      <c r="F145" s="22"/>
      <c r="G145" s="43"/>
      <c r="I145" s="42"/>
    </row>
    <row r="146" spans="1:9" s="41" customFormat="1" ht="12" x14ac:dyDescent="0.2">
      <c r="A146" s="21">
        <v>48975</v>
      </c>
      <c r="B146" s="22">
        <f>B145-C146</f>
        <v>2525000</v>
      </c>
      <c r="C146" s="22">
        <v>115000</v>
      </c>
      <c r="D146" s="22"/>
      <c r="E146" s="22"/>
      <c r="F146" s="22">
        <f>A146-A143</f>
        <v>31</v>
      </c>
      <c r="G146" s="43">
        <f t="shared" ref="G146:G157" si="37">B145*F146*$C$11/365</f>
        <v>13116.82191780822</v>
      </c>
      <c r="I146" s="42"/>
    </row>
    <row r="147" spans="1:9" s="41" customFormat="1" ht="12" x14ac:dyDescent="0.2">
      <c r="A147" s="21">
        <v>49003</v>
      </c>
      <c r="B147" s="22">
        <f t="shared" ref="B147:B156" si="38">B146-C147</f>
        <v>2420000</v>
      </c>
      <c r="C147" s="22">
        <v>105000</v>
      </c>
      <c r="D147" s="22"/>
      <c r="E147" s="22"/>
      <c r="F147" s="22">
        <f>A147-A146</f>
        <v>28</v>
      </c>
      <c r="G147" s="43">
        <f t="shared" si="37"/>
        <v>11331.369863013701</v>
      </c>
      <c r="I147" s="42"/>
    </row>
    <row r="148" spans="1:9" s="41" customFormat="1" ht="12" x14ac:dyDescent="0.2">
      <c r="A148" s="21">
        <v>49034</v>
      </c>
      <c r="B148" s="22">
        <f t="shared" si="38"/>
        <v>2315000</v>
      </c>
      <c r="C148" s="22">
        <f t="shared" ref="C148:C157" si="39">C147</f>
        <v>105000</v>
      </c>
      <c r="D148" s="22"/>
      <c r="E148" s="22"/>
      <c r="F148" s="22">
        <f t="shared" ref="F148:F157" si="40">A148-A147</f>
        <v>31</v>
      </c>
      <c r="G148" s="43">
        <f t="shared" si="37"/>
        <v>12023.753424657534</v>
      </c>
      <c r="I148" s="42"/>
    </row>
    <row r="149" spans="1:9" s="41" customFormat="1" ht="12" x14ac:dyDescent="0.2">
      <c r="A149" s="21">
        <v>49064</v>
      </c>
      <c r="B149" s="22">
        <f t="shared" si="38"/>
        <v>2210000</v>
      </c>
      <c r="C149" s="22">
        <f t="shared" si="39"/>
        <v>105000</v>
      </c>
      <c r="D149" s="22"/>
      <c r="E149" s="22"/>
      <c r="F149" s="22">
        <f t="shared" si="40"/>
        <v>30</v>
      </c>
      <c r="G149" s="43">
        <f t="shared" si="37"/>
        <v>11131.027397260275</v>
      </c>
      <c r="I149" s="42"/>
    </row>
    <row r="150" spans="1:9" s="41" customFormat="1" ht="12" x14ac:dyDescent="0.2">
      <c r="A150" s="21">
        <v>49095</v>
      </c>
      <c r="B150" s="46">
        <f t="shared" si="38"/>
        <v>2105000</v>
      </c>
      <c r="C150" s="22">
        <f t="shared" si="39"/>
        <v>105000</v>
      </c>
      <c r="D150" s="46"/>
      <c r="E150" s="46"/>
      <c r="F150" s="46">
        <f t="shared" si="40"/>
        <v>31</v>
      </c>
      <c r="G150" s="56">
        <f t="shared" si="37"/>
        <v>10980.369863013699</v>
      </c>
      <c r="I150" s="42"/>
    </row>
    <row r="151" spans="1:9" s="41" customFormat="1" ht="12" x14ac:dyDescent="0.2">
      <c r="A151" s="21">
        <v>49125</v>
      </c>
      <c r="B151" s="46">
        <f t="shared" si="38"/>
        <v>2000000</v>
      </c>
      <c r="C151" s="22">
        <f t="shared" si="39"/>
        <v>105000</v>
      </c>
      <c r="D151" s="46"/>
      <c r="E151" s="46"/>
      <c r="F151" s="46">
        <f t="shared" si="40"/>
        <v>30</v>
      </c>
      <c r="G151" s="56">
        <f t="shared" si="37"/>
        <v>10121.301369863013</v>
      </c>
      <c r="I151" s="42"/>
    </row>
    <row r="152" spans="1:9" s="41" customFormat="1" ht="12" x14ac:dyDescent="0.2">
      <c r="A152" s="21">
        <v>49156</v>
      </c>
      <c r="B152" s="46">
        <f t="shared" si="38"/>
        <v>1895000</v>
      </c>
      <c r="C152" s="22">
        <f t="shared" si="39"/>
        <v>105000</v>
      </c>
      <c r="D152" s="46"/>
      <c r="E152" s="46"/>
      <c r="F152" s="46">
        <f t="shared" si="40"/>
        <v>31</v>
      </c>
      <c r="G152" s="56">
        <f t="shared" si="37"/>
        <v>9936.9863013698632</v>
      </c>
      <c r="I152" s="42"/>
    </row>
    <row r="153" spans="1:9" s="41" customFormat="1" ht="12" x14ac:dyDescent="0.2">
      <c r="A153" s="21">
        <v>49187</v>
      </c>
      <c r="B153" s="46">
        <f t="shared" si="38"/>
        <v>1790000</v>
      </c>
      <c r="C153" s="22">
        <f t="shared" si="39"/>
        <v>105000</v>
      </c>
      <c r="D153" s="46"/>
      <c r="E153" s="46"/>
      <c r="F153" s="46">
        <f t="shared" si="40"/>
        <v>31</v>
      </c>
      <c r="G153" s="56">
        <f t="shared" si="37"/>
        <v>9415.2945205479446</v>
      </c>
      <c r="I153" s="42"/>
    </row>
    <row r="154" spans="1:9" s="41" customFormat="1" ht="12" x14ac:dyDescent="0.2">
      <c r="A154" s="21">
        <v>49217</v>
      </c>
      <c r="B154" s="46">
        <f t="shared" si="38"/>
        <v>1685000</v>
      </c>
      <c r="C154" s="22">
        <f t="shared" si="39"/>
        <v>105000</v>
      </c>
      <c r="D154" s="46"/>
      <c r="E154" s="46"/>
      <c r="F154" s="46">
        <f t="shared" si="40"/>
        <v>30</v>
      </c>
      <c r="G154" s="56">
        <f t="shared" si="37"/>
        <v>8606.7123287671238</v>
      </c>
      <c r="I154" s="42"/>
    </row>
    <row r="155" spans="1:9" s="41" customFormat="1" ht="12" x14ac:dyDescent="0.2">
      <c r="A155" s="21">
        <v>49248</v>
      </c>
      <c r="B155" s="46">
        <f t="shared" si="38"/>
        <v>1580000</v>
      </c>
      <c r="C155" s="22">
        <f t="shared" si="39"/>
        <v>105000</v>
      </c>
      <c r="D155" s="46"/>
      <c r="E155" s="46"/>
      <c r="F155" s="46">
        <f t="shared" si="40"/>
        <v>31</v>
      </c>
      <c r="G155" s="56">
        <f t="shared" si="37"/>
        <v>8371.9109589041091</v>
      </c>
      <c r="I155" s="42"/>
    </row>
    <row r="156" spans="1:9" s="41" customFormat="1" ht="12" x14ac:dyDescent="0.2">
      <c r="A156" s="21">
        <v>49278</v>
      </c>
      <c r="B156" s="46">
        <f t="shared" si="38"/>
        <v>1475000</v>
      </c>
      <c r="C156" s="22">
        <f t="shared" si="39"/>
        <v>105000</v>
      </c>
      <c r="D156" s="46"/>
      <c r="E156" s="46"/>
      <c r="F156" s="46">
        <f t="shared" si="40"/>
        <v>30</v>
      </c>
      <c r="G156" s="56">
        <f t="shared" si="37"/>
        <v>7596.9863013698632</v>
      </c>
      <c r="I156" s="42"/>
    </row>
    <row r="157" spans="1:9" s="41" customFormat="1" ht="12" x14ac:dyDescent="0.2">
      <c r="A157" s="21">
        <v>49309</v>
      </c>
      <c r="B157" s="46">
        <f>B156-C157</f>
        <v>1370000</v>
      </c>
      <c r="C157" s="22">
        <f t="shared" si="39"/>
        <v>105000</v>
      </c>
      <c r="D157" s="46"/>
      <c r="E157" s="46"/>
      <c r="F157" s="46">
        <f t="shared" si="40"/>
        <v>31</v>
      </c>
      <c r="G157" s="56">
        <f t="shared" si="37"/>
        <v>7328.5273972602736</v>
      </c>
      <c r="I157" s="42"/>
    </row>
    <row r="158" spans="1:9" s="41" customFormat="1" ht="12" x14ac:dyDescent="0.2">
      <c r="A158" s="51" t="s">
        <v>27</v>
      </c>
      <c r="B158" s="53"/>
      <c r="C158" s="53">
        <f>SUM(C146:C157)</f>
        <v>1270000</v>
      </c>
      <c r="D158" s="53"/>
      <c r="E158" s="53"/>
      <c r="F158" s="53">
        <f>SUM(F146:F157)</f>
        <v>365</v>
      </c>
      <c r="G158" s="54">
        <f>SUM(G146:G157)</f>
        <v>119961.06164383562</v>
      </c>
      <c r="I158" s="42"/>
    </row>
    <row r="159" spans="1:9" s="41" customFormat="1" ht="12" x14ac:dyDescent="0.2">
      <c r="A159" s="21">
        <v>49310</v>
      </c>
      <c r="B159" s="44">
        <f>B157</f>
        <v>1370000</v>
      </c>
      <c r="C159" s="22"/>
      <c r="D159" s="22"/>
      <c r="E159" s="22"/>
      <c r="F159" s="22"/>
      <c r="G159" s="43"/>
      <c r="I159" s="42"/>
    </row>
    <row r="160" spans="1:9" s="41" customFormat="1" ht="12" x14ac:dyDescent="0.2">
      <c r="A160" s="21">
        <v>49340</v>
      </c>
      <c r="B160" s="22">
        <f>B159-C160</f>
        <v>1255000</v>
      </c>
      <c r="C160" s="22">
        <v>115000</v>
      </c>
      <c r="D160" s="22"/>
      <c r="E160" s="22"/>
      <c r="F160" s="22">
        <f>A160-A157</f>
        <v>31</v>
      </c>
      <c r="G160" s="43">
        <f t="shared" ref="G160:G171" si="41">B159*F160*$C$11/365</f>
        <v>6806.8356164383558</v>
      </c>
      <c r="I160" s="42"/>
    </row>
    <row r="161" spans="1:9" s="41" customFormat="1" ht="12" x14ac:dyDescent="0.2">
      <c r="A161" s="21">
        <v>49368</v>
      </c>
      <c r="B161" s="22">
        <f t="shared" ref="B161:B170" si="42">B160-C161</f>
        <v>1140000</v>
      </c>
      <c r="C161" s="22">
        <v>115000</v>
      </c>
      <c r="D161" s="22"/>
      <c r="E161" s="22"/>
      <c r="F161" s="22">
        <f>A161-A160</f>
        <v>28</v>
      </c>
      <c r="G161" s="43">
        <f t="shared" si="41"/>
        <v>5632.0273972602745</v>
      </c>
      <c r="I161" s="42"/>
    </row>
    <row r="162" spans="1:9" s="41" customFormat="1" ht="12" x14ac:dyDescent="0.2">
      <c r="A162" s="21">
        <v>49399</v>
      </c>
      <c r="B162" s="22">
        <f t="shared" si="42"/>
        <v>1025000</v>
      </c>
      <c r="C162" s="22">
        <v>115000</v>
      </c>
      <c r="D162" s="22"/>
      <c r="E162" s="22"/>
      <c r="F162" s="22">
        <f t="shared" ref="F162:F171" si="43">A162-A161</f>
        <v>31</v>
      </c>
      <c r="G162" s="43">
        <f t="shared" si="41"/>
        <v>5664.0821917808225</v>
      </c>
      <c r="I162" s="42"/>
    </row>
    <row r="163" spans="1:9" s="41" customFormat="1" ht="12" x14ac:dyDescent="0.2">
      <c r="A163" s="21">
        <v>49429</v>
      </c>
      <c r="B163" s="22">
        <f t="shared" si="42"/>
        <v>910000</v>
      </c>
      <c r="C163" s="22">
        <v>115000</v>
      </c>
      <c r="D163" s="22"/>
      <c r="E163" s="22"/>
      <c r="F163" s="22">
        <f t="shared" si="43"/>
        <v>30</v>
      </c>
      <c r="G163" s="43">
        <f t="shared" si="41"/>
        <v>4928.4246575342468</v>
      </c>
      <c r="I163" s="42"/>
    </row>
    <row r="164" spans="1:9" s="41" customFormat="1" ht="12" x14ac:dyDescent="0.2">
      <c r="A164" s="21">
        <v>49460</v>
      </c>
      <c r="B164" s="46">
        <f t="shared" si="42"/>
        <v>795000</v>
      </c>
      <c r="C164" s="22">
        <v>115000</v>
      </c>
      <c r="D164" s="46"/>
      <c r="E164" s="46"/>
      <c r="F164" s="46">
        <f t="shared" si="43"/>
        <v>31</v>
      </c>
      <c r="G164" s="56">
        <f t="shared" si="41"/>
        <v>4521.3287671232874</v>
      </c>
      <c r="I164" s="42"/>
    </row>
    <row r="165" spans="1:9" s="41" customFormat="1" ht="12" x14ac:dyDescent="0.2">
      <c r="A165" s="21">
        <v>49490</v>
      </c>
      <c r="B165" s="46">
        <f t="shared" si="42"/>
        <v>680000</v>
      </c>
      <c r="C165" s="22">
        <v>115000</v>
      </c>
      <c r="D165" s="46"/>
      <c r="E165" s="46"/>
      <c r="F165" s="46">
        <f t="shared" si="43"/>
        <v>30</v>
      </c>
      <c r="G165" s="56">
        <f t="shared" si="41"/>
        <v>3822.5342465753424</v>
      </c>
      <c r="I165" s="42"/>
    </row>
    <row r="166" spans="1:9" s="41" customFormat="1" ht="12" x14ac:dyDescent="0.2">
      <c r="A166" s="21">
        <v>49521</v>
      </c>
      <c r="B166" s="46">
        <f t="shared" si="42"/>
        <v>565000</v>
      </c>
      <c r="C166" s="22">
        <v>115000</v>
      </c>
      <c r="D166" s="46"/>
      <c r="E166" s="46"/>
      <c r="F166" s="46">
        <f t="shared" si="43"/>
        <v>31</v>
      </c>
      <c r="G166" s="56">
        <f t="shared" si="41"/>
        <v>3378.5753424657532</v>
      </c>
      <c r="I166" s="42"/>
    </row>
    <row r="167" spans="1:9" s="41" customFormat="1" ht="12" x14ac:dyDescent="0.2">
      <c r="A167" s="21">
        <v>49552</v>
      </c>
      <c r="B167" s="46">
        <f t="shared" si="42"/>
        <v>450000</v>
      </c>
      <c r="C167" s="22">
        <v>115000</v>
      </c>
      <c r="D167" s="46"/>
      <c r="E167" s="46"/>
      <c r="F167" s="46">
        <f t="shared" si="43"/>
        <v>31</v>
      </c>
      <c r="G167" s="56">
        <f t="shared" si="41"/>
        <v>2807.1986301369866</v>
      </c>
      <c r="I167" s="42"/>
    </row>
    <row r="168" spans="1:9" s="41" customFormat="1" ht="12" x14ac:dyDescent="0.2">
      <c r="A168" s="21">
        <v>49582</v>
      </c>
      <c r="B168" s="46">
        <f t="shared" si="42"/>
        <v>335000</v>
      </c>
      <c r="C168" s="22">
        <v>115000</v>
      </c>
      <c r="D168" s="46"/>
      <c r="E168" s="46"/>
      <c r="F168" s="46">
        <f t="shared" si="43"/>
        <v>30</v>
      </c>
      <c r="G168" s="56">
        <f t="shared" si="41"/>
        <v>2163.6986301369861</v>
      </c>
      <c r="I168" s="42"/>
    </row>
    <row r="169" spans="1:9" s="41" customFormat="1" ht="12" x14ac:dyDescent="0.2">
      <c r="A169" s="21">
        <v>49613</v>
      </c>
      <c r="B169" s="46">
        <f t="shared" si="42"/>
        <v>220000</v>
      </c>
      <c r="C169" s="22">
        <v>115000</v>
      </c>
      <c r="D169" s="46"/>
      <c r="E169" s="46"/>
      <c r="F169" s="46">
        <f t="shared" si="43"/>
        <v>31</v>
      </c>
      <c r="G169" s="56">
        <f t="shared" si="41"/>
        <v>1664.4452054794519</v>
      </c>
      <c r="I169" s="42"/>
    </row>
    <row r="170" spans="1:9" s="41" customFormat="1" ht="12" x14ac:dyDescent="0.2">
      <c r="A170" s="21">
        <v>49643</v>
      </c>
      <c r="B170" s="46">
        <f t="shared" si="42"/>
        <v>105000</v>
      </c>
      <c r="C170" s="22">
        <v>115000</v>
      </c>
      <c r="D170" s="46"/>
      <c r="E170" s="46"/>
      <c r="F170" s="46">
        <f t="shared" si="43"/>
        <v>30</v>
      </c>
      <c r="G170" s="56">
        <f t="shared" si="41"/>
        <v>1057.8082191780823</v>
      </c>
      <c r="I170" s="42"/>
    </row>
    <row r="171" spans="1:9" s="41" customFormat="1" ht="12" x14ac:dyDescent="0.2">
      <c r="A171" s="21">
        <v>49674</v>
      </c>
      <c r="B171" s="46">
        <f>B170-C171</f>
        <v>0</v>
      </c>
      <c r="C171" s="22">
        <v>105000</v>
      </c>
      <c r="D171" s="46"/>
      <c r="E171" s="46"/>
      <c r="F171" s="46">
        <f t="shared" si="43"/>
        <v>31</v>
      </c>
      <c r="G171" s="56">
        <f t="shared" si="41"/>
        <v>521.69178082191786</v>
      </c>
      <c r="I171" s="42"/>
    </row>
    <row r="172" spans="1:9" s="20" customFormat="1" ht="15.75" customHeight="1" x14ac:dyDescent="0.2">
      <c r="A172" s="51" t="s">
        <v>27</v>
      </c>
      <c r="B172" s="53"/>
      <c r="C172" s="53">
        <f>SUM(C160:C171)</f>
        <v>1370000</v>
      </c>
      <c r="D172" s="53"/>
      <c r="E172" s="53"/>
      <c r="F172" s="53">
        <f>SUM(F160:F171)</f>
        <v>365</v>
      </c>
      <c r="G172" s="54">
        <f>SUM(G160:G171)</f>
        <v>42968.650684931505</v>
      </c>
      <c r="H172" s="58"/>
      <c r="I172" s="17"/>
    </row>
    <row r="173" spans="1:9" s="20" customFormat="1" ht="15.75" customHeight="1" thickBot="1" x14ac:dyDescent="0.25">
      <c r="A173" s="66" t="s">
        <v>9</v>
      </c>
      <c r="B173" s="67"/>
      <c r="C173" s="19">
        <f>SUM(C32,C46,C60,C74,C88,C102,C116,C130,C144,C158,C172)</f>
        <v>10320000</v>
      </c>
      <c r="D173" s="19" t="e">
        <f>#REF!+D32+D46+D60+D74+D88+D102+D116+D130+D144</f>
        <v>#REF!</v>
      </c>
      <c r="E173" s="19" t="e">
        <f>#REF!+E32+E46+E60+E74+E88+E102+E116+E130+E144</f>
        <v>#REF!</v>
      </c>
      <c r="F173" s="19">
        <f>SUM(F32+F46+F60+F74+F88+F102+F116+F130+F144+F158+F172+F18)</f>
        <v>4043</v>
      </c>
      <c r="G173" s="57">
        <f>SUM(G32+G46+G60+G74+G88+G102+G116+G130+G158+G144+G172+G18)</f>
        <v>4443869.1575342463</v>
      </c>
      <c r="H173" s="58"/>
      <c r="I173" s="17"/>
    </row>
    <row r="174" spans="1:9" ht="15" customHeight="1" thickBot="1" x14ac:dyDescent="0.25">
      <c r="A174" s="92" t="s">
        <v>31</v>
      </c>
      <c r="B174" s="93"/>
      <c r="C174" s="93"/>
      <c r="D174" s="93"/>
      <c r="E174" s="93"/>
      <c r="F174" s="94"/>
      <c r="G174" s="35">
        <f>G173</f>
        <v>4443869.1575342463</v>
      </c>
      <c r="H174" s="23"/>
      <c r="I174" s="24"/>
    </row>
    <row r="175" spans="1:9" ht="18.75" customHeight="1" thickBot="1" x14ac:dyDescent="0.25">
      <c r="A175" s="95" t="s">
        <v>32</v>
      </c>
      <c r="B175" s="96"/>
      <c r="C175" s="96"/>
      <c r="D175" s="96"/>
      <c r="E175" s="96"/>
      <c r="F175" s="97"/>
      <c r="G175" s="36">
        <f>G174</f>
        <v>4443869.1575342463</v>
      </c>
    </row>
    <row r="182" spans="1:9" x14ac:dyDescent="0.2">
      <c r="A182" s="98" t="s">
        <v>11</v>
      </c>
      <c r="B182" s="98"/>
      <c r="C182" s="69" t="s">
        <v>13</v>
      </c>
      <c r="D182" s="69"/>
      <c r="E182" s="69"/>
      <c r="F182" s="69"/>
      <c r="G182" s="69"/>
      <c r="H182" s="69"/>
      <c r="I182" s="69"/>
    </row>
    <row r="183" spans="1:9" x14ac:dyDescent="0.2">
      <c r="A183" s="98" t="s">
        <v>12</v>
      </c>
      <c r="B183" s="98"/>
      <c r="C183" s="69" t="s">
        <v>14</v>
      </c>
      <c r="D183" s="69"/>
      <c r="E183" s="69"/>
      <c r="F183" s="69"/>
      <c r="G183" s="69"/>
      <c r="H183" s="69"/>
      <c r="I183" s="69"/>
    </row>
    <row r="184" spans="1:9" x14ac:dyDescent="0.2">
      <c r="A184" s="59"/>
      <c r="B184" s="59"/>
      <c r="C184" s="60"/>
      <c r="D184" s="60"/>
      <c r="E184" s="60"/>
      <c r="F184" s="60"/>
      <c r="G184" s="60"/>
      <c r="H184" s="60"/>
      <c r="I184" s="60"/>
    </row>
    <row r="185" spans="1:9" ht="1.5" customHeight="1" x14ac:dyDescent="0.2">
      <c r="A185" s="59"/>
      <c r="B185" s="59"/>
      <c r="C185" s="60"/>
      <c r="D185" s="60"/>
      <c r="E185" s="60"/>
      <c r="F185" s="60"/>
      <c r="G185" s="60"/>
      <c r="H185" s="60"/>
      <c r="I185" s="60"/>
    </row>
    <row r="186" spans="1:9" ht="12.75" hidden="1" customHeight="1" x14ac:dyDescent="0.2">
      <c r="A186" s="59"/>
      <c r="B186" s="59"/>
      <c r="C186" s="60"/>
      <c r="D186" s="60"/>
      <c r="E186" s="60"/>
      <c r="F186" s="60"/>
      <c r="G186" s="60"/>
      <c r="H186" s="60"/>
      <c r="I186" s="60"/>
    </row>
    <row r="187" spans="1:9" ht="12.75" hidden="1" customHeight="1" x14ac:dyDescent="0.2">
      <c r="A187" s="59"/>
      <c r="B187" s="59"/>
      <c r="C187" s="60"/>
      <c r="D187" s="60"/>
      <c r="E187" s="60"/>
      <c r="F187" s="60"/>
      <c r="G187" s="60"/>
      <c r="H187" s="60"/>
      <c r="I187" s="60"/>
    </row>
    <row r="188" spans="1:9" ht="12.75" hidden="1" customHeight="1" x14ac:dyDescent="0.2">
      <c r="A188" s="59"/>
      <c r="B188" s="59"/>
      <c r="C188" s="60"/>
      <c r="D188" s="60"/>
      <c r="E188" s="60"/>
      <c r="F188" s="60"/>
      <c r="G188" s="60"/>
      <c r="H188" s="60"/>
      <c r="I188" s="60"/>
    </row>
    <row r="189" spans="1:9" ht="12.75" hidden="1" customHeight="1" x14ac:dyDescent="0.2">
      <c r="A189" s="59"/>
      <c r="B189" s="59"/>
      <c r="C189" s="60"/>
      <c r="D189" s="60"/>
      <c r="E189" s="60"/>
      <c r="F189" s="60"/>
      <c r="G189" s="60"/>
      <c r="H189" s="60"/>
      <c r="I189" s="60"/>
    </row>
    <row r="191" spans="1:9" x14ac:dyDescent="0.2">
      <c r="A191" s="47" t="s">
        <v>15</v>
      </c>
      <c r="B191" s="48"/>
      <c r="C191" s="48"/>
      <c r="D191" s="48"/>
      <c r="E191" s="48"/>
      <c r="F191" s="48"/>
      <c r="G191" s="48"/>
      <c r="H191" s="48"/>
      <c r="I191" s="48"/>
    </row>
    <row r="192" spans="1:9" s="25" customFormat="1" ht="29.25" customHeight="1" x14ac:dyDescent="0.2">
      <c r="A192" s="100" t="s">
        <v>30</v>
      </c>
      <c r="B192" s="100"/>
      <c r="C192" s="100"/>
      <c r="D192" s="100"/>
      <c r="E192" s="100"/>
      <c r="F192" s="100"/>
      <c r="G192" s="100"/>
      <c r="H192" s="100"/>
      <c r="I192" s="100"/>
    </row>
    <row r="193" spans="1:9" s="25" customFormat="1" ht="29.25" customHeight="1" x14ac:dyDescent="0.2">
      <c r="A193" s="99" t="s">
        <v>33</v>
      </c>
      <c r="B193" s="99"/>
      <c r="C193" s="99"/>
      <c r="D193" s="99"/>
      <c r="E193" s="99"/>
      <c r="F193" s="99"/>
      <c r="G193" s="99"/>
      <c r="H193" s="99"/>
      <c r="I193" s="99"/>
    </row>
    <row r="194" spans="1:9" s="25" customFormat="1" ht="32.25" customHeight="1" x14ac:dyDescent="0.2">
      <c r="A194" s="101" t="s">
        <v>34</v>
      </c>
      <c r="B194" s="101"/>
      <c r="C194" s="101"/>
      <c r="D194" s="101"/>
      <c r="E194" s="101"/>
      <c r="F194" s="101"/>
      <c r="G194" s="101"/>
      <c r="H194" s="101"/>
      <c r="I194" s="101"/>
    </row>
    <row r="195" spans="1:9" s="25" customFormat="1" ht="32.25" customHeight="1" thickBot="1" x14ac:dyDescent="0.25">
      <c r="A195" s="49"/>
      <c r="B195" s="49"/>
      <c r="C195" s="49"/>
      <c r="D195" s="49"/>
      <c r="E195" s="49"/>
      <c r="F195" s="49"/>
      <c r="G195" s="49"/>
      <c r="H195" s="49"/>
      <c r="I195" s="49"/>
    </row>
    <row r="196" spans="1:9" s="25" customFormat="1" ht="43.5" customHeight="1" thickBot="1" x14ac:dyDescent="0.25">
      <c r="A196" s="89"/>
      <c r="B196" s="90"/>
      <c r="C196" s="90"/>
      <c r="D196" s="90"/>
      <c r="E196" s="90"/>
      <c r="F196" s="90"/>
      <c r="G196" s="90"/>
      <c r="H196" s="90"/>
      <c r="I196" s="91"/>
    </row>
    <row r="197" spans="1:9" s="27" customFormat="1" x14ac:dyDescent="0.2">
      <c r="A197" s="26"/>
    </row>
    <row r="198" spans="1:9" s="27" customFormat="1" x14ac:dyDescent="0.2">
      <c r="A198" s="26"/>
    </row>
    <row r="199" spans="1:9" s="27" customFormat="1" x14ac:dyDescent="0.2">
      <c r="A199" s="26"/>
    </row>
    <row r="200" spans="1:9" s="27" customFormat="1" x14ac:dyDescent="0.2">
      <c r="A200" s="26"/>
    </row>
    <row r="201" spans="1:9" s="27" customFormat="1" x14ac:dyDescent="0.2">
      <c r="A201" s="26"/>
    </row>
    <row r="202" spans="1:9" s="27" customFormat="1" x14ac:dyDescent="0.2">
      <c r="A202" s="26"/>
    </row>
  </sheetData>
  <sheetProtection algorithmName="SHA-512" hashValue="Pv5xFVmNL9bJrJCEYX7DV2shTO0Nv6YV+FBOVBxwmabslqqOqczS2/0zUwY5wjZJanWLdtP5wTnyHiBp2tMwfA==" saltValue="VTfkttWeuu3aNkDY5zO1JA==" spinCount="100000" sheet="1" objects="1" scenarios="1"/>
  <protectedRanges>
    <protectedRange algorithmName="SHA-512" hashValue="3doucICA3mpbYQF+5QZdG0711ed9SZOVBGLdbxe1S54n/k/J85YymNcL/Uceiz0EYPLSZjAPMdUjz8YTSeijQw==" saltValue="Bs+deuQ6G2cfirvJfKd9bA==" spinCount="100000" sqref="C8 G9:H9" name="Rozstęp1"/>
  </protectedRanges>
  <mergeCells count="27">
    <mergeCell ref="H14:I14"/>
    <mergeCell ref="A196:I196"/>
    <mergeCell ref="A174:F174"/>
    <mergeCell ref="A175:F175"/>
    <mergeCell ref="A182:B182"/>
    <mergeCell ref="C182:I182"/>
    <mergeCell ref="A183:B183"/>
    <mergeCell ref="C183:I183"/>
    <mergeCell ref="A193:I193"/>
    <mergeCell ref="A192:I192"/>
    <mergeCell ref="A194:I194"/>
    <mergeCell ref="A173:B173"/>
    <mergeCell ref="A6:I6"/>
    <mergeCell ref="G1:I1"/>
    <mergeCell ref="A2:I2"/>
    <mergeCell ref="A3:B3"/>
    <mergeCell ref="F3:I3"/>
    <mergeCell ref="G5:I5"/>
    <mergeCell ref="F7:I7"/>
    <mergeCell ref="G8:H8"/>
    <mergeCell ref="G9:H9"/>
    <mergeCell ref="A11:B11"/>
    <mergeCell ref="F11:H11"/>
    <mergeCell ref="F12:H12"/>
    <mergeCell ref="A13:B13"/>
    <mergeCell ref="D13:E13"/>
    <mergeCell ref="C14:D14"/>
  </mergeCells>
  <pageMargins left="0.70866141732283472" right="0.11811023622047245" top="0.74803149606299213" bottom="0.74803149606299213" header="0.31496062992125984" footer="0.31496062992125984"/>
  <pageSetup paperSize="9" scale="90" orientation="portrait" r:id="rId1"/>
  <headerFooter alignWithMargins="0">
    <oddHeader>&amp;LZarząd Powiatu Białostockiego
ul. Borsucza 2
15-569 Białystok
&amp;C&amp;"Arial CE,Pogrubiony"&amp;11Specyfikacja Istotnych Warunków Zamówienia
&amp;R
Udzielenie i obsługa 
kredytu długoterminowego</oddHeader>
    <oddFooter>&amp;L&amp;"Arial CE,Kursywa\&amp;8Maria Borodziuk&amp;R&amp;P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KREDYT 10 320 000</vt:lpstr>
      <vt:lpstr>'KREDYT 10 320 000'!Obszar_wydruku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Bogusława Wojtulewicz</cp:lastModifiedBy>
  <cp:lastPrinted>2023-12-11T07:25:36Z</cp:lastPrinted>
  <dcterms:created xsi:type="dcterms:W3CDTF">2013-12-03T12:38:14Z</dcterms:created>
  <dcterms:modified xsi:type="dcterms:W3CDTF">2024-11-05T10:53:24Z</dcterms:modified>
</cp:coreProperties>
</file>